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25040A26-3DC0-4CB8-8FE0-F96AC321934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Доходы" sheetId="4" r:id="rId1"/>
    <sheet name="Источники" sheetId="5" r:id="rId2"/>
    <sheet name="Расходы" sheetId="2" r:id="rId3"/>
    <sheet name="по распорядителям" sheetId="6" r:id="rId4"/>
  </sheets>
  <externalReferences>
    <externalReference r:id="rId5"/>
    <externalReference r:id="rId6"/>
  </externalReferences>
  <definedNames>
    <definedName name="_GoBack" localSheetId="2">Расходы!#REF!</definedName>
    <definedName name="_xlnm._FilterDatabase" localSheetId="2" hidden="1">Расходы!$B$8:$C$38</definedName>
    <definedName name="Excel_BuiltIn_Print_Area" localSheetId="3">#REF!</definedName>
    <definedName name="Excel_BuiltIn_Print_Area">#REF!</definedName>
    <definedName name="Excel_BuiltIn_Print_Titles" localSheetId="3">#REF!</definedName>
    <definedName name="Excel_BuiltIn_Print_Titles">#REF!</definedName>
    <definedName name="FinishMounth">'[1]Параметры отчета'!$C$11</definedName>
    <definedName name="FinishYear" localSheetId="3">#REF!</definedName>
    <definedName name="FinishYear">#REF!</definedName>
    <definedName name="StartMounth">'[1]Параметры отчета'!$C$10</definedName>
    <definedName name="StartYear" localSheetId="3">#REF!</definedName>
    <definedName name="StartYear">#REF!</definedName>
    <definedName name="апрель" localSheetId="3">#REF!</definedName>
    <definedName name="апрель">#REF!</definedName>
    <definedName name="год">#REF!</definedName>
    <definedName name="декабрь" localSheetId="3">#REF!</definedName>
    <definedName name="декабрь">#REF!</definedName>
    <definedName name="_xlnm.Print_Titles" localSheetId="0">Доходы!$7:$8</definedName>
    <definedName name="_xlnm.Print_Titles" localSheetId="1">Источники!$7:$8</definedName>
    <definedName name="_xlnm.Print_Titles" localSheetId="2">Расходы!$7:$8</definedName>
    <definedName name="июль" localSheetId="3">#REF!</definedName>
    <definedName name="июль">#REF!</definedName>
    <definedName name="июнь" localSheetId="3">#REF!</definedName>
    <definedName name="июнь">#REF!</definedName>
    <definedName name="майчик" localSheetId="3">#REF!</definedName>
    <definedName name="майчик">#REF!</definedName>
    <definedName name="март" localSheetId="3">#REF!</definedName>
    <definedName name="март">#REF!</definedName>
    <definedName name="начдата" localSheetId="3">#REF!</definedName>
    <definedName name="начдата">#REF!</definedName>
    <definedName name="ноябрь" localSheetId="3">#REF!</definedName>
    <definedName name="ноябрь">#REF!</definedName>
    <definedName name="_xlnm.Print_Area" localSheetId="0">Доходы!$A$1:$F$69</definedName>
    <definedName name="_xlnm.Print_Area" localSheetId="3">'по распорядителям'!$A$5:$E$9</definedName>
    <definedName name="_xlnm.Print_Area" localSheetId="2">Расходы!$A$1:$G$38</definedName>
    <definedName name="октябрик" localSheetId="3">#REF!</definedName>
    <definedName name="октябрик">#REF!</definedName>
    <definedName name="октябрь" localSheetId="3">#REF!</definedName>
    <definedName name="октябрь">#REF!</definedName>
    <definedName name="сентябрь" localSheetId="3">#REF!</definedName>
    <definedName name="сентябрь">#REF!</definedName>
    <definedName name="справка">#REF!</definedName>
    <definedName name="формат" localSheetId="3">#REF!</definedName>
    <definedName name="форма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4" l="1"/>
  <c r="F29" i="4"/>
  <c r="F30" i="4"/>
  <c r="E33" i="4"/>
  <c r="E31" i="4" s="1"/>
  <c r="D33" i="4"/>
  <c r="C33" i="4"/>
  <c r="E25" i="4"/>
  <c r="E24" i="4" s="1"/>
  <c r="E23" i="4" s="1"/>
  <c r="D25" i="4"/>
  <c r="C25" i="4"/>
  <c r="E13" i="4"/>
  <c r="E12" i="4" s="1"/>
  <c r="D13" i="4"/>
  <c r="C13" i="4"/>
  <c r="F30" i="2" l="1"/>
  <c r="F29" i="2" s="1"/>
  <c r="E30" i="2"/>
  <c r="D30" i="2"/>
  <c r="E29" i="2"/>
  <c r="C68" i="4"/>
  <c r="D68" i="4"/>
  <c r="E68" i="4"/>
  <c r="E66" i="4"/>
  <c r="D66" i="4"/>
  <c r="C66" i="4"/>
  <c r="E62" i="4"/>
  <c r="D62" i="4"/>
  <c r="C62" i="4"/>
  <c r="D61" i="4"/>
  <c r="E61" i="4"/>
  <c r="C61" i="4"/>
  <c r="C57" i="4"/>
  <c r="D57" i="4"/>
  <c r="E57" i="4"/>
  <c r="C54" i="4"/>
  <c r="D54" i="4"/>
  <c r="E54" i="4"/>
  <c r="E38" i="4"/>
  <c r="E37" i="4" s="1"/>
  <c r="D38" i="4"/>
  <c r="D37" i="4" s="1"/>
  <c r="C38" i="4"/>
  <c r="C37" i="4"/>
  <c r="E47" i="4" l="1"/>
  <c r="D47" i="4"/>
  <c r="E19" i="2"/>
  <c r="F37" i="2"/>
  <c r="E37" i="2"/>
  <c r="E36" i="2" s="1"/>
  <c r="D37" i="2"/>
  <c r="F35" i="2"/>
  <c r="F34" i="2"/>
  <c r="E35" i="2"/>
  <c r="E34" i="2"/>
  <c r="D35" i="2"/>
  <c r="D34" i="2"/>
  <c r="F32" i="2"/>
  <c r="E32" i="2"/>
  <c r="D32" i="2"/>
  <c r="F28" i="2"/>
  <c r="F27" i="2" s="1"/>
  <c r="E28" i="2"/>
  <c r="E27" i="2" s="1"/>
  <c r="D28" i="2"/>
  <c r="D27" i="2" s="1"/>
  <c r="E17" i="2"/>
  <c r="E16" i="2" s="1"/>
  <c r="E43" i="4"/>
  <c r="C43" i="4"/>
  <c r="E65" i="4"/>
  <c r="D65" i="4"/>
  <c r="C65" i="4"/>
  <c r="E22" i="4"/>
  <c r="E21" i="4" s="1"/>
  <c r="E20" i="4" s="1"/>
  <c r="D22" i="4"/>
  <c r="D21" i="4" s="1"/>
  <c r="D20" i="4" s="1"/>
  <c r="C22" i="4"/>
  <c r="C21" i="4" s="1"/>
  <c r="C20" i="4" s="1"/>
  <c r="E27" i="4"/>
  <c r="D27" i="4"/>
  <c r="C27" i="4"/>
  <c r="F26" i="2"/>
  <c r="F24" i="2"/>
  <c r="E26" i="2"/>
  <c r="E24" i="2"/>
  <c r="D26" i="2"/>
  <c r="D24" i="2"/>
  <c r="F21" i="2"/>
  <c r="E21" i="2"/>
  <c r="F19" i="2"/>
  <c r="D19" i="2"/>
  <c r="E18" i="2" s="1"/>
  <c r="F17" i="2"/>
  <c r="D17" i="2"/>
  <c r="F15" i="2"/>
  <c r="E15" i="2"/>
  <c r="D15" i="2"/>
  <c r="F13" i="2"/>
  <c r="F12" i="2"/>
  <c r="F10" i="2"/>
  <c r="E14" i="2"/>
  <c r="G14" i="2" s="1"/>
  <c r="D14" i="2"/>
  <c r="D13" i="2"/>
  <c r="E13" i="2" s="1"/>
  <c r="E12" i="2"/>
  <c r="D12" i="2"/>
  <c r="D11" i="2"/>
  <c r="E11" i="2" s="1"/>
  <c r="D10" i="2"/>
  <c r="E10" i="2" s="1"/>
  <c r="E19" i="4"/>
  <c r="C19" i="4"/>
  <c r="D19" i="4" s="1"/>
  <c r="E18" i="4"/>
  <c r="C18" i="4"/>
  <c r="E16" i="4"/>
  <c r="C16" i="4"/>
  <c r="E11" i="4"/>
  <c r="C11" i="4"/>
  <c r="G22" i="2"/>
  <c r="G25" i="2"/>
  <c r="G30" i="2"/>
  <c r="E67" i="4"/>
  <c r="E26" i="4" l="1"/>
  <c r="F26" i="4" s="1"/>
  <c r="F27" i="4"/>
  <c r="G28" i="2"/>
  <c r="G27" i="2"/>
  <c r="D33" i="2"/>
  <c r="G26" i="2"/>
  <c r="F33" i="2"/>
  <c r="C58" i="4"/>
  <c r="G35" i="2"/>
  <c r="G37" i="2"/>
  <c r="E33" i="2"/>
  <c r="G34" i="2"/>
  <c r="G32" i="2"/>
  <c r="E31" i="2"/>
  <c r="G24" i="2"/>
  <c r="E23" i="2"/>
  <c r="G21" i="2"/>
  <c r="E20" i="2"/>
  <c r="G19" i="2"/>
  <c r="G12" i="2"/>
  <c r="G17" i="2"/>
  <c r="E9" i="2"/>
  <c r="G10" i="2"/>
  <c r="E58" i="4"/>
  <c r="F19" i="4"/>
  <c r="F25" i="4"/>
  <c r="F35" i="4"/>
  <c r="F36" i="4"/>
  <c r="F42" i="4"/>
  <c r="F44" i="4"/>
  <c r="F45" i="4"/>
  <c r="F46" i="4"/>
  <c r="F48" i="4"/>
  <c r="F49" i="4"/>
  <c r="F50" i="4"/>
  <c r="F51" i="4"/>
  <c r="F52" i="4"/>
  <c r="F53" i="4"/>
  <c r="F54" i="4"/>
  <c r="F55" i="4"/>
  <c r="F56" i="4"/>
  <c r="F59" i="4"/>
  <c r="F62" i="4"/>
  <c r="F64" i="4"/>
  <c r="F65" i="4"/>
  <c r="F66" i="4"/>
  <c r="E15" i="4"/>
  <c r="E63" i="4"/>
  <c r="E41" i="4"/>
  <c r="E17" i="4"/>
  <c r="E10" i="4"/>
  <c r="D67" i="4"/>
  <c r="C67" i="4"/>
  <c r="D63" i="4"/>
  <c r="C63" i="4"/>
  <c r="D58" i="4"/>
  <c r="C47" i="4"/>
  <c r="D43" i="4"/>
  <c r="D41" i="4" s="1"/>
  <c r="C41" i="4"/>
  <c r="E34" i="4"/>
  <c r="D34" i="4"/>
  <c r="C34" i="4"/>
  <c r="D31" i="4"/>
  <c r="C31" i="4"/>
  <c r="D26" i="4"/>
  <c r="C26" i="4"/>
  <c r="D24" i="4"/>
  <c r="D23" i="4" s="1"/>
  <c r="F23" i="4" s="1"/>
  <c r="C24" i="4"/>
  <c r="C23" i="4" s="1"/>
  <c r="D18" i="4"/>
  <c r="D17" i="4" s="1"/>
  <c r="C17" i="4"/>
  <c r="D16" i="4"/>
  <c r="D15" i="4" s="1"/>
  <c r="C15" i="4"/>
  <c r="D12" i="4"/>
  <c r="C12" i="4"/>
  <c r="D11" i="4"/>
  <c r="F11" i="4" s="1"/>
  <c r="C10" i="4"/>
  <c r="C9" i="4" l="1"/>
  <c r="E38" i="2"/>
  <c r="D22" i="5" s="1"/>
  <c r="D21" i="5" s="1"/>
  <c r="D20" i="5" s="1"/>
  <c r="D19" i="5" s="1"/>
  <c r="F34" i="4"/>
  <c r="F58" i="4"/>
  <c r="F41" i="4"/>
  <c r="F47" i="4"/>
  <c r="D14" i="4"/>
  <c r="C14" i="4"/>
  <c r="F17" i="4"/>
  <c r="F18" i="4"/>
  <c r="F15" i="4"/>
  <c r="F63" i="4"/>
  <c r="F43" i="4"/>
  <c r="F16" i="4"/>
  <c r="F57" i="4"/>
  <c r="D10" i="4"/>
  <c r="F61" i="4"/>
  <c r="F24" i="4"/>
  <c r="C40" i="4"/>
  <c r="C39" i="4" s="1"/>
  <c r="E14" i="4"/>
  <c r="E9" i="4" s="1"/>
  <c r="E40" i="4"/>
  <c r="D40" i="4"/>
  <c r="D39" i="4" s="1"/>
  <c r="D9" i="4" l="1"/>
  <c r="D69" i="4" s="1"/>
  <c r="D18" i="5" s="1"/>
  <c r="D17" i="5" s="1"/>
  <c r="D16" i="5" s="1"/>
  <c r="D15" i="5" s="1"/>
  <c r="D14" i="5" s="1"/>
  <c r="D23" i="5" s="1"/>
  <c r="F10" i="4"/>
  <c r="C8" i="6"/>
  <c r="C9" i="6" s="1"/>
  <c r="F14" i="4"/>
  <c r="C69" i="4"/>
  <c r="C18" i="5" s="1"/>
  <c r="C17" i="5" s="1"/>
  <c r="C16" i="5" s="1"/>
  <c r="C15" i="5" s="1"/>
  <c r="F40" i="4"/>
  <c r="E39" i="4"/>
  <c r="F39" i="4" s="1"/>
  <c r="F9" i="4" l="1"/>
  <c r="E69" i="4"/>
  <c r="F69" i="4" l="1"/>
  <c r="E18" i="5"/>
  <c r="F18" i="5" l="1"/>
  <c r="E17" i="5"/>
  <c r="E16" i="5" l="1"/>
  <c r="F17" i="5"/>
  <c r="E15" i="5" l="1"/>
  <c r="F16" i="5"/>
  <c r="F15" i="5" l="1"/>
  <c r="G29" i="2" l="1"/>
  <c r="D29" i="2"/>
  <c r="D20" i="2"/>
  <c r="D31" i="2" l="1"/>
  <c r="D36" i="2"/>
  <c r="D18" i="2"/>
  <c r="D23" i="2"/>
  <c r="D16" i="2" l="1"/>
  <c r="D9" i="2"/>
  <c r="D38" i="2" l="1"/>
  <c r="F20" i="2"/>
  <c r="G20" i="2" s="1"/>
  <c r="C22" i="5" l="1"/>
  <c r="C21" i="5" s="1"/>
  <c r="C20" i="5" s="1"/>
  <c r="C19" i="5" s="1"/>
  <c r="C14" i="5" s="1"/>
  <c r="C23" i="5" s="1"/>
  <c r="B8" i="6"/>
  <c r="B9" i="6" s="1"/>
  <c r="G33" i="2"/>
  <c r="F31" i="2"/>
  <c r="G31" i="2" s="1"/>
  <c r="F23" i="2"/>
  <c r="G23" i="2" s="1"/>
  <c r="G15" i="2"/>
  <c r="F36" i="2"/>
  <c r="G36" i="2" s="1"/>
  <c r="F18" i="2" l="1"/>
  <c r="G18" i="2" s="1"/>
  <c r="G13" i="2"/>
  <c r="G11" i="2"/>
  <c r="F16" i="2"/>
  <c r="G16" i="2" s="1"/>
  <c r="F9" i="2" l="1"/>
  <c r="G9" i="2" l="1"/>
  <c r="F38" i="2"/>
  <c r="E22" i="5" s="1"/>
  <c r="F22" i="5" l="1"/>
  <c r="E21" i="5"/>
  <c r="G38" i="2"/>
  <c r="D8" i="6"/>
  <c r="E20" i="5" l="1"/>
  <c r="F21" i="5"/>
  <c r="D9" i="6"/>
  <c r="E8" i="6"/>
  <c r="E9" i="6" s="1"/>
  <c r="E19" i="5" l="1"/>
  <c r="F20" i="5"/>
  <c r="F19" i="5" l="1"/>
  <c r="E14" i="5"/>
  <c r="E23" i="5" l="1"/>
</calcChain>
</file>

<file path=xl/sharedStrings.xml><?xml version="1.0" encoding="utf-8"?>
<sst xmlns="http://schemas.openxmlformats.org/spreadsheetml/2006/main" count="284" uniqueCount="216">
  <si>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</si>
  <si>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</si>
  <si>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</si>
  <si>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</si>
  <si>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</si>
  <si>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</si>
  <si>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</si>
  <si>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</si>
  <si>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</si>
  <si>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</si>
  <si>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Социальная политика</t>
  </si>
  <si>
    <t>Физическая культура и спорт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</si>
  <si>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</si>
  <si>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</si>
  <si>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</si>
  <si>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</si>
  <si>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</si>
  <si>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</si>
  <si>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</si>
  <si>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</si>
  <si>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</si>
  <si>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</si>
  <si>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</si>
  <si>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</si>
  <si>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</si>
  <si>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</si>
  <si>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</si>
  <si>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</si>
  <si>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</si>
  <si>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</si>
  <si>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</si>
  <si>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10</t>
  </si>
  <si>
    <t>09</t>
  </si>
  <si>
    <t>12</t>
  </si>
  <si>
    <t>05</t>
  </si>
  <si>
    <t>07</t>
  </si>
  <si>
    <t>ВСЕГО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</si>
  <si>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</si>
  <si>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</si>
  <si>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</si>
  <si>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</si>
  <si>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</si>
  <si>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</si>
  <si>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</si>
  <si>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</si>
  <si>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</si>
  <si>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Приложение № 2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</si>
  <si>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</si>
  <si>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</si>
  <si>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</si>
  <si>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</si>
  <si>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</si>
  <si>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</si>
  <si>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</si>
  <si>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</si>
  <si>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</si>
  <si>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</si>
  <si>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</si>
  <si>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</si>
  <si>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</si>
  <si>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</si>
  <si>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</si>
  <si>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</si>
  <si>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</si>
  <si>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</si>
  <si>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</si>
  <si>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</si>
  <si>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</si>
  <si>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</si>
  <si>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</si>
  <si>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</si>
  <si>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</si>
  <si>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</si>
  <si>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</si>
  <si>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</si>
  <si>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</si>
  <si>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</si>
  <si>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</si>
  <si>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</si>
  <si>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</si>
  <si>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</si>
  <si>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</si>
  <si>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</si>
  <si>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</si>
  <si>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</si>
  <si>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</si>
  <si>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</si>
  <si>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</si>
  <si>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</si>
  <si>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</si>
  <si>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</si>
  <si>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</si>
  <si>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</si>
  <si>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</si>
  <si>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</si>
  <si>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</si>
  <si>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</si>
  <si>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</si>
  <si>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</si>
  <si>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</si>
  <si>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</si>
  <si>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</si>
  <si>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</si>
  <si>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</si>
  <si>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</si>
  <si>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</si>
  <si>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</si>
  <si>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</si>
  <si>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</si>
  <si>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</si>
  <si>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</si>
  <si>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</si>
  <si>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</si>
  <si>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</si>
  <si>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</si>
  <si>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</si>
  <si>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</si>
  <si>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</si>
  <si>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</si>
  <si>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</si>
  <si>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</si>
  <si>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</si>
  <si>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</si>
  <si>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</si>
  <si>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</si>
  <si>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</si>
  <si>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</si>
  <si>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</si>
  <si>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</si>
  <si>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</si>
  <si>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</si>
  <si>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</si>
  <si>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</si>
  <si>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</si>
  <si>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</si>
  <si>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</si>
  <si>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</si>
  <si>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</si>
  <si>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</si>
  <si>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</si>
  <si>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</si>
  <si>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</si>
  <si>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</si>
  <si>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</si>
  <si>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</si>
  <si>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</si>
  <si>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</si>
  <si>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</si>
  <si>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</si>
  <si>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</si>
  <si>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</si>
  <si>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</si>
  <si>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</si>
  <si>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</si>
  <si>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 xml:space="preserve">     года</t>
  </si>
  <si>
    <t>Уточненный план</t>
  </si>
  <si>
    <t>Первоначальный план</t>
  </si>
  <si>
    <t>Приложение № 3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</si>
  <si>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</si>
  <si>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</si>
  <si>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</si>
  <si>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</si>
  <si>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</si>
  <si>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</si>
  <si>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</si>
  <si>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</si>
  <si>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</si>
  <si>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</si>
  <si>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</si>
  <si>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</si>
  <si>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</si>
  <si>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</si>
  <si>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</si>
  <si>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</si>
  <si>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</si>
  <si>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</si>
  <si>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</si>
  <si>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</si>
  <si>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</si>
  <si>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</si>
  <si>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</si>
  <si>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</si>
  <si>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</si>
  <si>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</si>
  <si>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</si>
  <si>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</si>
  <si>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</si>
  <si>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</si>
  <si>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</si>
  <si>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Наименование</t>
  </si>
  <si>
    <t>ВСЕГО</t>
  </si>
  <si>
    <t>Приложение № 4</t>
  </si>
  <si>
    <t>Приложение № 1</t>
  </si>
  <si>
    <t>Сумма, рублей</t>
  </si>
  <si>
    <t>Исполнено, рублей</t>
  </si>
  <si>
    <t>Социальное обеспечение населения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</si>
  <si>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</si>
  <si>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ЗАДОЛЖЕННОСТЬ И ПЕРЕРАСЧЕТЫ ПО ОТМЕНЕННЫМ НАЛОГАМ, СБОРАМ И ИНЫМ ОБЯЗАТЕЛЬНЫМ ПЛАТЕЖАМ</t>
  </si>
  <si>
    <t>1 09 00000 00 0000 000</t>
  </si>
  <si>
    <t>Налоги на имущество</t>
  </si>
  <si>
    <t>1 09 04000 00 0000 110</t>
  </si>
  <si>
    <t>Земельный налог (по обязательствам, возникшим до 1 января 2006 года)</t>
  </si>
  <si>
    <t>1 09 04053 10 0000 110</t>
  </si>
  <si>
    <t>Охрана окружающей среды</t>
  </si>
  <si>
    <t>Другие вопросы в области охраны окружающей среды</t>
  </si>
  <si>
    <t>ПРОЧИЕ НЕНАЛОГОВЫЕ ДОХОДЫ</t>
  </si>
  <si>
    <t>1 17 00000 00 0000 000</t>
  </si>
  <si>
    <t>Прочие неналоговые доходы бюджетов сельских поселений</t>
  </si>
  <si>
    <t>1 17 05050 10 0000 180</t>
  </si>
  <si>
    <t xml:space="preserve">к решению Совета депутатов сельского поселения "Низовское" </t>
  </si>
  <si>
    <t>Информация об исполнении бюджета сельского поселения "Низовское" Вельского муниципального района Архангельской области по источникам финансирования дефицита бюджета на 01.10.2023 года</t>
  </si>
  <si>
    <t>Информация об исполнении бюджета сельского поселения "Низовское" Вельского муниципального района Архангельской области по доходам на 01.10.2023 года</t>
  </si>
  <si>
    <t xml:space="preserve">Информация об исполнении бюджета сельского поселения "Низовское" Вельского муниципального района Архангельской области в разрезе распорядителей бюджетных средств на 01.10.2023 года </t>
  </si>
  <si>
    <t>Администрация сельского поселения "Низовское" Вельского муниципального района Архангельской области</t>
  </si>
  <si>
    <t>Информация об исполнении бюджета сельского поселения "Низовское" Вельского муниципального района Архангельской области по расходам на 01.10.2023 года по разделам и подразделам функциональной классификации расходов бюджетов РФ</t>
  </si>
  <si>
    <t>от "12" октября 2023 года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</si>
</sst>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1" fillId="0" borderId="0"/>
    <xf numFmtId="0" fontId="16" fillId="0" borderId="0"/>
    <xf numFmtId="0" fontId="16" fillId="0" borderId="0"/>
    <xf numFmtId="0" fontId="19" fillId="0" borderId="0"/>
  </cellStyleXfs>
  <cellXfs count="19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4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7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12" fillId="0" borderId="0" xfId="1" applyFont="1" applyFill="1"/>
    <xf numFmtId="0" fontId="1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" fontId="13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0" xfId="1" applyFont="1" applyFill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0" fontId="12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6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49" fontId="14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4" fontId="2" fillId="0" borderId="7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8" fillId="0" borderId="0" xfId="2" applyFont="1"/>
    <xf numFmtId="0" fontId="1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4" fontId="2" fillId="4" borderId="3" xfId="2" applyNumberFormat="1" applyFont="1" applyFill="1" applyBorder="1" applyAlignment="1">
      <alignment horizontal="right" vertical="center"/>
    </xf>
    <xf numFmtId="0" fontId="8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4" fontId="2" fillId="4" borderId="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2" fillId="0" borderId="0" xfId="0" applyFont="1" applyAlignment="1"/>
    <xf numFmtId="4" fontId="2" fillId="0" borderId="4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5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5" fontId="6" fillId="0" borderId="8" xfId="2" applyNumberFormat="1" applyFont="1" applyBorder="1" applyAlignment="1">
      <alignment horizontal="center" vertical="center"/>
    </xf>
    <xf numFmtId="0" fontId="15" fillId="0" borderId="0" xfId="0" applyFont="1" applyAlignment="1"/>
    <xf numFmtId="165" fontId="1" fillId="0" borderId="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wrapText="1"/>
    </xf>
    <xf numFmtId="164" fontId="2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2" fillId="0" borderId="0" xfId="4" applyFont="1"/>
    <xf numFmtId="0" fontId="20" fillId="0" borderId="0" xfId="4" applyFont="1"/>
    <xf numFmtId="0" fontId="20" fillId="0" borderId="0" xfId="4" applyFont="1" applyFill="1"/>
    <xf numFmtId="0" fontId="20" fillId="0" borderId="0" xfId="4" applyFont="1" applyBorder="1"/>
    <xf numFmtId="165" fontId="20" fillId="0" borderId="0" xfId="4" applyNumberFormat="1" applyFont="1" applyFill="1" applyBorder="1" applyAlignment="1">
      <alignment horizontal="right"/>
    </xf>
    <xf numFmtId="0" fontId="20" fillId="0" borderId="0" xfId="4" applyFont="1" applyFill="1" applyBorder="1"/>
    <xf numFmtId="165" fontId="20" fillId="0" borderId="0" xfId="4" applyNumberFormat="1" applyFont="1"/>
    <xf numFmtId="165" fontId="20" fillId="0" borderId="0" xfId="4" applyNumberFormat="1" applyFont="1" applyFill="1"/>
    <xf numFmtId="164" fontId="2" fillId="0" borderId="11" xfId="4" applyNumberFormat="1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2" applyFont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4" fontId="20" fillId="0" borderId="0" xfId="4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2" borderId="8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6" fillId="0" borderId="0" xfId="1" applyFont="1" applyFill="1" applyAlignment="1">
      <alignment horizontal="center" vertical="center" wrapText="1"/>
    </xf>
    <xf numFmtId="0" fontId="20" fillId="0" borderId="0" xfId="4" applyFont="1" applyAlignment="1">
      <alignment horizontal="right" vertical="center"/>
    </xf>
    <xf numFmtId="0" fontId="20" fillId="0" borderId="0" xfId="4" applyFont="1" applyAlignment="1">
      <alignment horizontal="right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20" fillId="0" borderId="0" xfId="4" applyFont="1" applyAlignment="1">
      <alignment horizontal="right"/>
    </xf>
    <xf numFmtId="0" fontId="6" fillId="0" borderId="2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2;&#1072;%20&#1087;&#1086;%20&#1080;&#1089;&#1087;&#1086;&#1083;&#1085;&#1077;&#1085;&#1080;&#1102;%20&#1073;&#1102;&#1076;&#1078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Расходы"/>
      <sheetName val="по распорядителям"/>
    </sheetNames>
    <sheetDataSet>
      <sheetData sheetId="0">
        <row r="7">
          <cell r="C7">
            <v>95775</v>
          </cell>
          <cell r="E7">
            <v>71786.070000000007</v>
          </cell>
        </row>
        <row r="9">
          <cell r="C9">
            <v>0</v>
          </cell>
          <cell r="D9">
            <v>0</v>
          </cell>
          <cell r="E9">
            <v>681.6</v>
          </cell>
        </row>
        <row r="12">
          <cell r="C12">
            <v>183852</v>
          </cell>
          <cell r="E12">
            <v>173776.84</v>
          </cell>
        </row>
        <row r="14">
          <cell r="C14">
            <v>73000</v>
          </cell>
          <cell r="E14">
            <v>37223.57</v>
          </cell>
        </row>
        <row r="15">
          <cell r="C15">
            <v>254625</v>
          </cell>
          <cell r="E15">
            <v>36347.480000000003</v>
          </cell>
        </row>
        <row r="18">
          <cell r="C18">
            <v>0</v>
          </cell>
          <cell r="D18">
            <v>0</v>
          </cell>
          <cell r="E18">
            <v>17.600000000000001</v>
          </cell>
        </row>
        <row r="21">
          <cell r="C21">
            <v>8400</v>
          </cell>
          <cell r="D21">
            <v>8400</v>
          </cell>
          <cell r="E21">
            <v>600</v>
          </cell>
        </row>
        <row r="23">
          <cell r="C23">
            <v>35000</v>
          </cell>
          <cell r="D23">
            <v>35000</v>
          </cell>
          <cell r="E23">
            <v>27774.38</v>
          </cell>
        </row>
        <row r="29">
          <cell r="C29">
            <v>0</v>
          </cell>
          <cell r="D29">
            <v>0</v>
          </cell>
          <cell r="E29">
            <v>6550.05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118413.8</v>
          </cell>
          <cell r="E37">
            <v>88809.8</v>
          </cell>
        </row>
        <row r="48">
          <cell r="E48"/>
        </row>
        <row r="49">
          <cell r="C49">
            <v>0</v>
          </cell>
          <cell r="D49">
            <v>0</v>
          </cell>
        </row>
        <row r="52">
          <cell r="C52">
            <v>3405396.2</v>
          </cell>
          <cell r="D52">
            <v>3405396.2</v>
          </cell>
          <cell r="E52">
            <v>2560242.61</v>
          </cell>
        </row>
        <row r="56">
          <cell r="C56">
            <v>190050.7</v>
          </cell>
          <cell r="D56">
            <v>193080.61</v>
          </cell>
          <cell r="E56">
            <v>144810.45000000001</v>
          </cell>
        </row>
        <row r="57">
          <cell r="C57">
            <v>87500</v>
          </cell>
          <cell r="D57">
            <v>87500</v>
          </cell>
          <cell r="E57">
            <v>65625</v>
          </cell>
        </row>
        <row r="59">
          <cell r="C59">
            <v>0</v>
          </cell>
          <cell r="D59">
            <v>1223900</v>
          </cell>
          <cell r="E59">
            <v>562888.46</v>
          </cell>
        </row>
        <row r="60">
          <cell r="C60">
            <v>0</v>
          </cell>
          <cell r="D60">
            <v>5000</v>
          </cell>
          <cell r="E60">
            <v>5000</v>
          </cell>
        </row>
        <row r="62">
          <cell r="C62">
            <v>0</v>
          </cell>
          <cell r="D62">
            <v>0</v>
          </cell>
          <cell r="E62">
            <v>0</v>
          </cell>
        </row>
      </sheetData>
      <sheetData sheetId="1"/>
      <sheetData sheetId="2">
        <row r="6">
          <cell r="D6">
            <v>897770</v>
          </cell>
          <cell r="F6">
            <v>644677.19999999995</v>
          </cell>
        </row>
        <row r="7">
          <cell r="D7">
            <v>0</v>
          </cell>
        </row>
        <row r="8">
          <cell r="D8">
            <v>2992353</v>
          </cell>
          <cell r="E8">
            <v>2921353</v>
          </cell>
          <cell r="F8">
            <v>1646840.56</v>
          </cell>
        </row>
        <row r="9">
          <cell r="D9">
            <v>67607</v>
          </cell>
          <cell r="F9">
            <v>67607</v>
          </cell>
        </row>
        <row r="10">
          <cell r="D10">
            <v>10000</v>
          </cell>
          <cell r="E10">
            <v>5000</v>
          </cell>
        </row>
        <row r="11">
          <cell r="D11">
            <v>0</v>
          </cell>
          <cell r="E11">
            <v>45500.13</v>
          </cell>
          <cell r="F11">
            <v>45500.13</v>
          </cell>
        </row>
        <row r="13">
          <cell r="D13">
            <v>190050.7</v>
          </cell>
          <cell r="E13">
            <v>193080.61</v>
          </cell>
          <cell r="F13">
            <v>120068.23</v>
          </cell>
        </row>
        <row r="15">
          <cell r="D15">
            <v>25000</v>
          </cell>
          <cell r="E15">
            <v>30000</v>
          </cell>
          <cell r="F15">
            <v>0</v>
          </cell>
        </row>
        <row r="17">
          <cell r="E17">
            <v>1200000</v>
          </cell>
          <cell r="F17">
            <v>538988.46</v>
          </cell>
        </row>
        <row r="20">
          <cell r="D20"/>
          <cell r="E20"/>
          <cell r="F20"/>
        </row>
        <row r="22">
          <cell r="D22">
            <v>266764.59999999998</v>
          </cell>
          <cell r="E22">
            <v>316164.46999999997</v>
          </cell>
          <cell r="F22">
            <v>186201.77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6">
          <cell r="D26">
            <v>0</v>
          </cell>
          <cell r="E26">
            <v>6195.41</v>
          </cell>
          <cell r="F26">
            <v>6195.41</v>
          </cell>
        </row>
        <row r="28">
          <cell r="D28">
            <v>35000</v>
          </cell>
          <cell r="E28">
            <v>35000</v>
          </cell>
          <cell r="F28">
            <v>13833.48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5000</v>
          </cell>
          <cell r="F31">
            <v>5000</v>
          </cell>
        </row>
        <row r="33">
          <cell r="D33"/>
          <cell r="E33"/>
          <cell r="F33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view="pageBreakPreview" zoomScaleNormal="100" zoomScaleSheetLayoutView="100" workbookViewId="0">
      <selection activeCell="E4" sqref="E4"/>
    </sheetView>
  </sheetViews>
  <sheetFormatPr defaultRowHeight="15.75" x14ac:dyDescent="0.2"/>
  <cols>
    <col min="1" max="1" width="59.5703125" style="49" customWidth="1"/>
    <col min="2" max="2" width="27.7109375" style="49" customWidth="1"/>
    <col min="3" max="4" width="17.7109375" style="85" customWidth="1"/>
    <col min="5" max="5" width="17.7109375" style="88" customWidth="1"/>
    <col min="6" max="6" width="11.85546875" style="88" customWidth="1"/>
    <col min="7" max="16384" width="9.140625" style="49"/>
  </cols>
  <sheetData>
    <row r="1" spans="1:6" ht="20.100000000000001" customHeight="1" x14ac:dyDescent="0.25">
      <c r="A1" s="47"/>
      <c r="B1" s="48"/>
      <c r="C1" s="175"/>
      <c r="D1" s="175"/>
      <c r="E1" s="177" t="s">
        <v>192</v>
      </c>
      <c r="F1" s="177"/>
    </row>
    <row r="2" spans="1:6" ht="42.75" customHeight="1" x14ac:dyDescent="0.25">
      <c r="A2" s="47"/>
      <c r="B2" s="48"/>
      <c r="C2" s="175"/>
      <c r="D2" s="175"/>
      <c r="E2" s="178" t="s">
        <v>209</v>
      </c>
      <c r="F2" s="178"/>
    </row>
    <row r="3" spans="1:6" ht="20.100000000000001" customHeight="1" x14ac:dyDescent="0.25">
      <c r="A3" s="47"/>
      <c r="B3" s="48"/>
      <c r="C3" s="175"/>
      <c r="D3" s="175"/>
      <c r="E3" s="178" t="s">
        <v>215</v>
      </c>
      <c r="F3" s="178"/>
    </row>
    <row r="4" spans="1:6" x14ac:dyDescent="0.25">
      <c r="A4" s="47"/>
      <c r="B4" s="48"/>
      <c r="C4" s="48"/>
      <c r="D4" s="48"/>
      <c r="E4" s="87"/>
    </row>
    <row r="5" spans="1:6" ht="53.1" customHeight="1" x14ac:dyDescent="0.2">
      <c r="A5" s="176" t="s">
        <v>211</v>
      </c>
      <c r="B5" s="176"/>
      <c r="C5" s="176"/>
      <c r="D5" s="176"/>
      <c r="E5" s="176"/>
      <c r="F5" s="176"/>
    </row>
    <row r="6" spans="1:6" ht="64.5" hidden="1" customHeight="1" x14ac:dyDescent="0.25">
      <c r="A6" s="179" t="s">
        <v>47</v>
      </c>
      <c r="B6" s="179"/>
      <c r="C6" s="179"/>
      <c r="D6" s="179"/>
    </row>
    <row r="7" spans="1:6" ht="23.25" customHeight="1" x14ac:dyDescent="0.2">
      <c r="A7" s="180" t="s">
        <v>48</v>
      </c>
      <c r="B7" s="180" t="s">
        <v>49</v>
      </c>
      <c r="C7" s="181" t="s">
        <v>193</v>
      </c>
      <c r="D7" s="181"/>
      <c r="E7" s="182" t="s">
        <v>194</v>
      </c>
      <c r="F7" s="174" t="s">
        <v>153</v>
      </c>
    </row>
    <row r="8" spans="1:6" ht="36.950000000000003" customHeight="1" x14ac:dyDescent="0.2">
      <c r="A8" s="180"/>
      <c r="B8" s="180"/>
      <c r="C8" s="50" t="s">
        <v>156</v>
      </c>
      <c r="D8" s="50" t="s">
        <v>155</v>
      </c>
      <c r="E8" s="182"/>
      <c r="F8" s="174" t="s">
        <v>154</v>
      </c>
    </row>
    <row r="9" spans="1:6" x14ac:dyDescent="0.2">
      <c r="A9" s="51" t="s">
        <v>50</v>
      </c>
      <c r="B9" s="52" t="s">
        <v>51</v>
      </c>
      <c r="C9" s="53">
        <f>C10+C12+C14+C23+C26+C31+C34+C20+C37</f>
        <v>650652</v>
      </c>
      <c r="D9" s="53">
        <f t="shared" ref="D9:E9" si="0">D10+D12+D14+D23+D26+D31+D34+D20+D37</f>
        <v>650652</v>
      </c>
      <c r="E9" s="53">
        <f t="shared" si="0"/>
        <v>354757.59</v>
      </c>
      <c r="F9" s="96">
        <f t="shared" ref="F9:F10" si="1">E9/D9*100</f>
        <v>54.523399605318978</v>
      </c>
    </row>
    <row r="10" spans="1:6" ht="21" customHeight="1" x14ac:dyDescent="0.2">
      <c r="A10" s="54" t="s">
        <v>52</v>
      </c>
      <c r="B10" s="55" t="s">
        <v>53</v>
      </c>
      <c r="C10" s="56">
        <f>C11</f>
        <v>95775</v>
      </c>
      <c r="D10" s="56">
        <f t="shared" ref="D10:E10" si="2">D11</f>
        <v>95775</v>
      </c>
      <c r="E10" s="56">
        <f t="shared" si="2"/>
        <v>71786.070000000007</v>
      </c>
      <c r="F10" s="91">
        <f t="shared" si="1"/>
        <v>74.952826938136269</v>
      </c>
    </row>
    <row r="11" spans="1:6" ht="17.45" customHeight="1" x14ac:dyDescent="0.2">
      <c r="A11" s="57" t="s">
        <v>54</v>
      </c>
      <c r="B11" s="55" t="s">
        <v>55</v>
      </c>
      <c r="C11" s="56">
        <f>[2]Доходы!$C$7</f>
        <v>95775</v>
      </c>
      <c r="D11" s="56">
        <f>C11</f>
        <v>95775</v>
      </c>
      <c r="E11" s="56">
        <f>[2]Доходы!$E$7</f>
        <v>71786.070000000007</v>
      </c>
      <c r="F11" s="91">
        <f>E11/D11*100</f>
        <v>74.952826938136269</v>
      </c>
    </row>
    <row r="12" spans="1:6" ht="17.45" customHeight="1" x14ac:dyDescent="0.2">
      <c r="A12" s="58" t="s">
        <v>56</v>
      </c>
      <c r="B12" s="55" t="s">
        <v>57</v>
      </c>
      <c r="C12" s="56">
        <f>C13</f>
        <v>0</v>
      </c>
      <c r="D12" s="56">
        <f t="shared" ref="D12:E12" si="3">D13</f>
        <v>0</v>
      </c>
      <c r="E12" s="56">
        <f t="shared" si="3"/>
        <v>681.6</v>
      </c>
      <c r="F12" s="91"/>
    </row>
    <row r="13" spans="1:6" ht="17.45" customHeight="1" x14ac:dyDescent="0.2">
      <c r="A13" s="57" t="s">
        <v>58</v>
      </c>
      <c r="B13" s="55" t="s">
        <v>59</v>
      </c>
      <c r="C13" s="56">
        <f>[2]Доходы!$C$9</f>
        <v>0</v>
      </c>
      <c r="D13" s="56">
        <f>[2]Доходы!$D$9</f>
        <v>0</v>
      </c>
      <c r="E13" s="56">
        <f>[2]Доходы!$E$9</f>
        <v>681.6</v>
      </c>
      <c r="F13" s="91"/>
    </row>
    <row r="14" spans="1:6" x14ac:dyDescent="0.2">
      <c r="A14" s="58" t="s">
        <v>60</v>
      </c>
      <c r="B14" s="55" t="s">
        <v>61</v>
      </c>
      <c r="C14" s="56">
        <f>C15+C17</f>
        <v>511477</v>
      </c>
      <c r="D14" s="56">
        <f t="shared" ref="D14:E14" si="4">D15+D17</f>
        <v>511477</v>
      </c>
      <c r="E14" s="56">
        <f t="shared" si="4"/>
        <v>247347.89</v>
      </c>
      <c r="F14" s="91">
        <f t="shared" ref="F14:F69" si="5">E14/D14*100</f>
        <v>48.359533273245916</v>
      </c>
    </row>
    <row r="15" spans="1:6" x14ac:dyDescent="0.2">
      <c r="A15" s="58" t="s">
        <v>62</v>
      </c>
      <c r="B15" s="55" t="s">
        <v>63</v>
      </c>
      <c r="C15" s="56">
        <f>C16</f>
        <v>183852</v>
      </c>
      <c r="D15" s="56">
        <f t="shared" ref="D15:E15" si="6">D16</f>
        <v>183852</v>
      </c>
      <c r="E15" s="56">
        <f t="shared" si="6"/>
        <v>173776.84</v>
      </c>
      <c r="F15" s="91">
        <f t="shared" si="5"/>
        <v>94.519961708330612</v>
      </c>
    </row>
    <row r="16" spans="1:6" ht="47.25" x14ac:dyDescent="0.2">
      <c r="A16" s="57" t="s">
        <v>64</v>
      </c>
      <c r="B16" s="55" t="s">
        <v>65</v>
      </c>
      <c r="C16" s="56">
        <f>[2]Доходы!$C$12</f>
        <v>183852</v>
      </c>
      <c r="D16" s="56">
        <f>C16</f>
        <v>183852</v>
      </c>
      <c r="E16" s="56">
        <f>[2]Доходы!$E$12</f>
        <v>173776.84</v>
      </c>
      <c r="F16" s="91">
        <f t="shared" si="5"/>
        <v>94.519961708330612</v>
      </c>
    </row>
    <row r="17" spans="1:6" x14ac:dyDescent="0.2">
      <c r="A17" s="59" t="s">
        <v>66</v>
      </c>
      <c r="B17" s="60" t="s">
        <v>67</v>
      </c>
      <c r="C17" s="56">
        <f>SUM(C18:C19)</f>
        <v>327625</v>
      </c>
      <c r="D17" s="56">
        <f t="shared" ref="D17:E17" si="7">SUM(D18:D19)</f>
        <v>327625</v>
      </c>
      <c r="E17" s="56">
        <f t="shared" si="7"/>
        <v>73571.05</v>
      </c>
      <c r="F17" s="91">
        <f t="shared" si="5"/>
        <v>22.455871804654713</v>
      </c>
    </row>
    <row r="18" spans="1:6" x14ac:dyDescent="0.2">
      <c r="A18" s="61" t="s">
        <v>68</v>
      </c>
      <c r="B18" s="60" t="s">
        <v>69</v>
      </c>
      <c r="C18" s="56">
        <f>[2]Доходы!$C$14</f>
        <v>73000</v>
      </c>
      <c r="D18" s="56">
        <f>C18</f>
        <v>73000</v>
      </c>
      <c r="E18" s="56">
        <f>[2]Доходы!$E$14</f>
        <v>37223.57</v>
      </c>
      <c r="F18" s="91">
        <f t="shared" si="5"/>
        <v>50.991191780821921</v>
      </c>
    </row>
    <row r="19" spans="1:6" x14ac:dyDescent="0.2">
      <c r="A19" s="61" t="s">
        <v>70</v>
      </c>
      <c r="B19" s="55" t="s">
        <v>71</v>
      </c>
      <c r="C19" s="56">
        <f>[2]Доходы!$C$15</f>
        <v>254625</v>
      </c>
      <c r="D19" s="56">
        <f>C19</f>
        <v>254625</v>
      </c>
      <c r="E19" s="56">
        <f>[2]Доходы!$E$15</f>
        <v>36347.480000000003</v>
      </c>
      <c r="F19" s="91">
        <f t="shared" si="5"/>
        <v>14.274906234658813</v>
      </c>
    </row>
    <row r="20" spans="1:6" ht="47.25" x14ac:dyDescent="0.2">
      <c r="A20" s="58" t="s">
        <v>197</v>
      </c>
      <c r="B20" s="55" t="s">
        <v>198</v>
      </c>
      <c r="C20" s="56">
        <f>C21</f>
        <v>0</v>
      </c>
      <c r="D20" s="56">
        <f t="shared" ref="D20:E21" si="8">D21</f>
        <v>0</v>
      </c>
      <c r="E20" s="90">
        <f t="shared" si="8"/>
        <v>17.600000000000001</v>
      </c>
      <c r="F20" s="93"/>
    </row>
    <row r="21" spans="1:6" x14ac:dyDescent="0.2">
      <c r="A21" s="58" t="s">
        <v>199</v>
      </c>
      <c r="B21" s="55" t="s">
        <v>200</v>
      </c>
      <c r="C21" s="56">
        <f>C22</f>
        <v>0</v>
      </c>
      <c r="D21" s="56">
        <f t="shared" si="8"/>
        <v>0</v>
      </c>
      <c r="E21" s="56">
        <f t="shared" si="8"/>
        <v>17.600000000000001</v>
      </c>
      <c r="F21" s="91"/>
    </row>
    <row r="22" spans="1:6" ht="31.5" x14ac:dyDescent="0.2">
      <c r="A22" s="57" t="s">
        <v>201</v>
      </c>
      <c r="B22" s="55" t="s">
        <v>202</v>
      </c>
      <c r="C22" s="56">
        <f>[2]Доходы!$C$18</f>
        <v>0</v>
      </c>
      <c r="D22" s="56">
        <f>[2]Доходы!$D$18</f>
        <v>0</v>
      </c>
      <c r="E22" s="56">
        <f>[2]Доходы!$E$18</f>
        <v>17.600000000000001</v>
      </c>
      <c r="F22" s="91"/>
    </row>
    <row r="23" spans="1:6" x14ac:dyDescent="0.2">
      <c r="A23" s="58" t="s">
        <v>72</v>
      </c>
      <c r="B23" s="55" t="s">
        <v>73</v>
      </c>
      <c r="C23" s="56">
        <f>C24</f>
        <v>8400</v>
      </c>
      <c r="D23" s="56">
        <f t="shared" ref="D23:E24" si="9">D24</f>
        <v>8400</v>
      </c>
      <c r="E23" s="56">
        <f t="shared" si="9"/>
        <v>600</v>
      </c>
      <c r="F23" s="93">
        <f t="shared" si="5"/>
        <v>7.1428571428571423</v>
      </c>
    </row>
    <row r="24" spans="1:6" ht="51.75" customHeight="1" x14ac:dyDescent="0.2">
      <c r="A24" s="62" t="s">
        <v>74</v>
      </c>
      <c r="B24" s="55" t="s">
        <v>75</v>
      </c>
      <c r="C24" s="56">
        <f>C25</f>
        <v>8400</v>
      </c>
      <c r="D24" s="56">
        <f t="shared" si="9"/>
        <v>8400</v>
      </c>
      <c r="E24" s="56">
        <f t="shared" si="9"/>
        <v>600</v>
      </c>
      <c r="F24" s="91">
        <f t="shared" si="5"/>
        <v>7.1428571428571423</v>
      </c>
    </row>
    <row r="25" spans="1:6" ht="84.75" customHeight="1" x14ac:dyDescent="0.2">
      <c r="A25" s="57" t="s">
        <v>76</v>
      </c>
      <c r="B25" s="55" t="s">
        <v>77</v>
      </c>
      <c r="C25" s="56">
        <f>[2]Доходы!$C$21</f>
        <v>8400</v>
      </c>
      <c r="D25" s="56">
        <f>[2]Доходы!$D$21</f>
        <v>8400</v>
      </c>
      <c r="E25" s="56">
        <f>[2]Доходы!$E$21</f>
        <v>600</v>
      </c>
      <c r="F25" s="91">
        <f t="shared" si="5"/>
        <v>7.1428571428571423</v>
      </c>
    </row>
    <row r="26" spans="1:6" ht="57" customHeight="1" x14ac:dyDescent="0.2">
      <c r="A26" s="54" t="s">
        <v>78</v>
      </c>
      <c r="B26" s="55" t="s">
        <v>79</v>
      </c>
      <c r="C26" s="56">
        <f>SUM(C27:C30)</f>
        <v>35000</v>
      </c>
      <c r="D26" s="56">
        <f t="shared" ref="D26:E26" si="10">SUM(D27:D30)</f>
        <v>35000</v>
      </c>
      <c r="E26" s="56">
        <f t="shared" si="10"/>
        <v>27774.38</v>
      </c>
      <c r="F26" s="91">
        <f t="shared" si="5"/>
        <v>79.355371428571431</v>
      </c>
    </row>
    <row r="27" spans="1:6" ht="79.5" customHeight="1" x14ac:dyDescent="0.2">
      <c r="A27" s="63" t="s">
        <v>80</v>
      </c>
      <c r="B27" s="55" t="s">
        <v>81</v>
      </c>
      <c r="C27" s="56">
        <f>[2]Доходы!$C$23</f>
        <v>35000</v>
      </c>
      <c r="D27" s="56">
        <f>[2]Доходы!$D$23</f>
        <v>35000</v>
      </c>
      <c r="E27" s="56">
        <f>[2]Доходы!$E$23</f>
        <v>27774.38</v>
      </c>
      <c r="F27" s="91">
        <f t="shared" si="5"/>
        <v>79.355371428571431</v>
      </c>
    </row>
    <row r="28" spans="1:6" ht="88.5" hidden="1" customHeight="1" x14ac:dyDescent="0.2">
      <c r="A28" s="64" t="s">
        <v>82</v>
      </c>
      <c r="B28" s="55" t="s">
        <v>83</v>
      </c>
      <c r="C28" s="56"/>
      <c r="D28" s="56"/>
      <c r="E28" s="56"/>
      <c r="F28" s="91" t="e">
        <f t="shared" si="5"/>
        <v>#DIV/0!</v>
      </c>
    </row>
    <row r="29" spans="1:6" s="66" customFormat="1" ht="47.25" hidden="1" x14ac:dyDescent="0.25">
      <c r="A29" s="65" t="s">
        <v>84</v>
      </c>
      <c r="B29" s="172" t="s">
        <v>85</v>
      </c>
      <c r="C29" s="56"/>
      <c r="D29" s="56"/>
      <c r="E29" s="56"/>
      <c r="F29" s="91" t="e">
        <f t="shared" si="5"/>
        <v>#DIV/0!</v>
      </c>
    </row>
    <row r="30" spans="1:6" s="66" customFormat="1" ht="94.5" hidden="1" x14ac:dyDescent="0.25">
      <c r="A30" s="65" t="s">
        <v>86</v>
      </c>
      <c r="B30" s="172" t="s">
        <v>87</v>
      </c>
      <c r="C30" s="56"/>
      <c r="D30" s="56"/>
      <c r="E30" s="56"/>
      <c r="F30" s="91" t="e">
        <f t="shared" si="5"/>
        <v>#DIV/0!</v>
      </c>
    </row>
    <row r="31" spans="1:6" s="66" customFormat="1" ht="31.5" x14ac:dyDescent="0.25">
      <c r="A31" s="67" t="s">
        <v>88</v>
      </c>
      <c r="B31" s="172" t="s">
        <v>89</v>
      </c>
      <c r="C31" s="56">
        <f>SUM(C32:C33)</f>
        <v>0</v>
      </c>
      <c r="D31" s="56">
        <f t="shared" ref="D31:E31" si="11">SUM(D32:D33)</f>
        <v>0</v>
      </c>
      <c r="E31" s="56">
        <f t="shared" si="11"/>
        <v>6550.05</v>
      </c>
      <c r="F31" s="91"/>
    </row>
    <row r="32" spans="1:6" s="66" customFormat="1" ht="113.25" hidden="1" customHeight="1" x14ac:dyDescent="0.25">
      <c r="A32" s="68" t="s">
        <v>90</v>
      </c>
      <c r="B32" s="172" t="s">
        <v>91</v>
      </c>
      <c r="C32" s="56"/>
      <c r="D32" s="56"/>
      <c r="E32" s="56"/>
      <c r="F32" s="91"/>
    </row>
    <row r="33" spans="1:6" s="66" customFormat="1" ht="63" customHeight="1" x14ac:dyDescent="0.25">
      <c r="A33" s="68" t="s">
        <v>92</v>
      </c>
      <c r="B33" s="172" t="s">
        <v>93</v>
      </c>
      <c r="C33" s="56">
        <f>[2]Доходы!$C$29</f>
        <v>0</v>
      </c>
      <c r="D33" s="56">
        <f>[2]Доходы!$D$29</f>
        <v>0</v>
      </c>
      <c r="E33" s="56">
        <f>[2]Доходы!$E$29</f>
        <v>6550.05</v>
      </c>
      <c r="F33" s="91"/>
    </row>
    <row r="34" spans="1:6" hidden="1" x14ac:dyDescent="0.25">
      <c r="A34" s="69" t="s">
        <v>94</v>
      </c>
      <c r="B34" s="55" t="s">
        <v>95</v>
      </c>
      <c r="C34" s="56">
        <f>SUM(C35:C36)</f>
        <v>0</v>
      </c>
      <c r="D34" s="56">
        <f t="shared" ref="D34:E34" si="12">SUM(D35:D36)</f>
        <v>0</v>
      </c>
      <c r="E34" s="56">
        <f t="shared" si="12"/>
        <v>0</v>
      </c>
      <c r="F34" s="91" t="e">
        <f t="shared" si="5"/>
        <v>#DIV/0!</v>
      </c>
    </row>
    <row r="35" spans="1:6" ht="78.75" hidden="1" x14ac:dyDescent="0.25">
      <c r="A35" s="70" t="s">
        <v>96</v>
      </c>
      <c r="B35" s="55" t="s">
        <v>97</v>
      </c>
      <c r="C35" s="56"/>
      <c r="D35" s="56"/>
      <c r="E35" s="56"/>
      <c r="F35" s="91" t="e">
        <f t="shared" si="5"/>
        <v>#DIV/0!</v>
      </c>
    </row>
    <row r="36" spans="1:6" ht="69" hidden="1" customHeight="1" x14ac:dyDescent="0.2">
      <c r="A36" s="71" t="s">
        <v>98</v>
      </c>
      <c r="B36" s="72" t="s">
        <v>99</v>
      </c>
      <c r="C36" s="73"/>
      <c r="D36" s="73"/>
      <c r="E36" s="56"/>
      <c r="F36" s="91" t="e">
        <f t="shared" si="5"/>
        <v>#DIV/0!</v>
      </c>
    </row>
    <row r="37" spans="1:6" hidden="1" x14ac:dyDescent="0.25">
      <c r="A37" s="69" t="s">
        <v>205</v>
      </c>
      <c r="B37" s="55" t="s">
        <v>206</v>
      </c>
      <c r="C37" s="56">
        <f>C38</f>
        <v>0</v>
      </c>
      <c r="D37" s="56">
        <f t="shared" ref="D37:E37" si="13">D38</f>
        <v>0</v>
      </c>
      <c r="E37" s="56">
        <f t="shared" si="13"/>
        <v>0</v>
      </c>
      <c r="F37" s="91"/>
    </row>
    <row r="38" spans="1:6" ht="33" hidden="1" customHeight="1" x14ac:dyDescent="0.25">
      <c r="A38" s="70" t="s">
        <v>207</v>
      </c>
      <c r="B38" s="55" t="s">
        <v>208</v>
      </c>
      <c r="C38" s="56">
        <f>[2]Доходы!$C$34</f>
        <v>0</v>
      </c>
      <c r="D38" s="56">
        <f>[2]Доходы!$D$34</f>
        <v>0</v>
      </c>
      <c r="E38" s="56">
        <f>[2]Доходы!$E$34</f>
        <v>0</v>
      </c>
      <c r="F38" s="92"/>
    </row>
    <row r="39" spans="1:6" ht="20.100000000000001" customHeight="1" x14ac:dyDescent="0.2">
      <c r="A39" s="74" t="s">
        <v>100</v>
      </c>
      <c r="B39" s="75" t="s">
        <v>101</v>
      </c>
      <c r="C39" s="76">
        <f>C40+C67</f>
        <v>3801360.7</v>
      </c>
      <c r="D39" s="76">
        <f>D40+D67</f>
        <v>5033290.6099999994</v>
      </c>
      <c r="E39" s="76">
        <f>E40+E67</f>
        <v>3427376.32</v>
      </c>
      <c r="F39" s="173">
        <f t="shared" si="5"/>
        <v>68.094147260056587</v>
      </c>
    </row>
    <row r="40" spans="1:6" ht="31.5" x14ac:dyDescent="0.2">
      <c r="A40" s="54" t="s">
        <v>102</v>
      </c>
      <c r="B40" s="55" t="s">
        <v>103</v>
      </c>
      <c r="C40" s="56">
        <f>C41+C47+C58+C63</f>
        <v>3801360.7</v>
      </c>
      <c r="D40" s="56">
        <f>D41+D47+D58+D63</f>
        <v>5033290.6099999994</v>
      </c>
      <c r="E40" s="56">
        <f>E41+E47+E58+E63</f>
        <v>3427376.32</v>
      </c>
      <c r="F40" s="91">
        <f t="shared" si="5"/>
        <v>68.094147260056587</v>
      </c>
    </row>
    <row r="41" spans="1:6" ht="31.5" x14ac:dyDescent="0.2">
      <c r="A41" s="58" t="s">
        <v>104</v>
      </c>
      <c r="B41" s="55" t="s">
        <v>105</v>
      </c>
      <c r="C41" s="56">
        <f>SUM(C43:C46)</f>
        <v>118413.8</v>
      </c>
      <c r="D41" s="56">
        <f t="shared" ref="D41:E41" si="14">SUM(D43:D46)</f>
        <v>118413.8</v>
      </c>
      <c r="E41" s="56">
        <f t="shared" si="14"/>
        <v>88809.8</v>
      </c>
      <c r="F41" s="91">
        <f t="shared" si="5"/>
        <v>74.999535527109174</v>
      </c>
    </row>
    <row r="42" spans="1:6" hidden="1" x14ac:dyDescent="0.2">
      <c r="A42" s="57" t="s">
        <v>106</v>
      </c>
      <c r="B42" s="55"/>
      <c r="C42" s="56"/>
      <c r="D42" s="56"/>
      <c r="E42" s="56"/>
      <c r="F42" s="91" t="e">
        <f t="shared" si="5"/>
        <v>#DIV/0!</v>
      </c>
    </row>
    <row r="43" spans="1:6" ht="47.25" x14ac:dyDescent="0.2">
      <c r="A43" s="57" t="s">
        <v>107</v>
      </c>
      <c r="B43" s="55" t="s">
        <v>108</v>
      </c>
      <c r="C43" s="56">
        <f>[2]Доходы!$C$37</f>
        <v>118413.8</v>
      </c>
      <c r="D43" s="56">
        <f>C43</f>
        <v>118413.8</v>
      </c>
      <c r="E43" s="56">
        <f>[2]Доходы!$E$37</f>
        <v>88809.8</v>
      </c>
      <c r="F43" s="91">
        <f t="shared" si="5"/>
        <v>74.999535527109174</v>
      </c>
    </row>
    <row r="44" spans="1:6" ht="31.5" hidden="1" x14ac:dyDescent="0.2">
      <c r="A44" s="57" t="s">
        <v>109</v>
      </c>
      <c r="B44" s="55" t="s">
        <v>110</v>
      </c>
      <c r="C44" s="56"/>
      <c r="D44" s="56"/>
      <c r="E44" s="56"/>
      <c r="F44" s="91" t="e">
        <f t="shared" si="5"/>
        <v>#DIV/0!</v>
      </c>
    </row>
    <row r="45" spans="1:6" ht="47.25" hidden="1" x14ac:dyDescent="0.2">
      <c r="A45" s="57" t="s">
        <v>111</v>
      </c>
      <c r="B45" s="55" t="s">
        <v>112</v>
      </c>
      <c r="C45" s="56"/>
      <c r="D45" s="56"/>
      <c r="E45" s="56"/>
      <c r="F45" s="91" t="e">
        <f t="shared" si="5"/>
        <v>#DIV/0!</v>
      </c>
    </row>
    <row r="46" spans="1:6" hidden="1" x14ac:dyDescent="0.2">
      <c r="A46" s="57" t="s">
        <v>113</v>
      </c>
      <c r="B46" s="55" t="s">
        <v>114</v>
      </c>
      <c r="C46" s="56"/>
      <c r="D46" s="56"/>
      <c r="E46" s="56"/>
      <c r="F46" s="91" t="e">
        <f t="shared" si="5"/>
        <v>#DIV/0!</v>
      </c>
    </row>
    <row r="47" spans="1:6" ht="33.75" customHeight="1" x14ac:dyDescent="0.2">
      <c r="A47" s="54" t="s">
        <v>115</v>
      </c>
      <c r="B47" s="55" t="s">
        <v>116</v>
      </c>
      <c r="C47" s="56">
        <f>SUM(C49:C57)</f>
        <v>3405396.2</v>
      </c>
      <c r="D47" s="56">
        <f t="shared" ref="D47:E47" si="15">SUM(D49:D57)</f>
        <v>3405396.2</v>
      </c>
      <c r="E47" s="56">
        <f t="shared" si="15"/>
        <v>2560242.61</v>
      </c>
      <c r="F47" s="91">
        <f t="shared" si="5"/>
        <v>75.181930666393527</v>
      </c>
    </row>
    <row r="48" spans="1:6" hidden="1" x14ac:dyDescent="0.2">
      <c r="A48" s="57" t="s">
        <v>106</v>
      </c>
      <c r="B48" s="55"/>
      <c r="C48" s="56"/>
      <c r="D48" s="56"/>
      <c r="E48" s="56"/>
      <c r="F48" s="91" t="e">
        <f t="shared" si="5"/>
        <v>#DIV/0!</v>
      </c>
    </row>
    <row r="49" spans="1:6" ht="110.25" hidden="1" x14ac:dyDescent="0.2">
      <c r="A49" s="77" t="s">
        <v>117</v>
      </c>
      <c r="B49" s="55" t="s">
        <v>118</v>
      </c>
      <c r="C49" s="56"/>
      <c r="D49" s="56"/>
      <c r="E49" s="56"/>
      <c r="F49" s="91" t="e">
        <f t="shared" si="5"/>
        <v>#DIV/0!</v>
      </c>
    </row>
    <row r="50" spans="1:6" ht="126" hidden="1" x14ac:dyDescent="0.2">
      <c r="A50" s="77" t="s">
        <v>119</v>
      </c>
      <c r="B50" s="55" t="s">
        <v>120</v>
      </c>
      <c r="C50" s="56"/>
      <c r="D50" s="56"/>
      <c r="E50" s="56"/>
      <c r="F50" s="91" t="e">
        <f t="shared" si="5"/>
        <v>#DIV/0!</v>
      </c>
    </row>
    <row r="51" spans="1:6" ht="94.5" hidden="1" x14ac:dyDescent="0.2">
      <c r="A51" s="77" t="s">
        <v>121</v>
      </c>
      <c r="B51" s="55" t="s">
        <v>122</v>
      </c>
      <c r="C51" s="56"/>
      <c r="D51" s="56"/>
      <c r="E51" s="56"/>
      <c r="F51" s="91" t="e">
        <f t="shared" si="5"/>
        <v>#DIV/0!</v>
      </c>
    </row>
    <row r="52" spans="1:6" ht="66" hidden="1" customHeight="1" x14ac:dyDescent="0.2">
      <c r="A52" s="77" t="s">
        <v>123</v>
      </c>
      <c r="B52" s="55" t="s">
        <v>124</v>
      </c>
      <c r="C52" s="56"/>
      <c r="D52" s="56"/>
      <c r="E52" s="56"/>
      <c r="F52" s="91" t="e">
        <f t="shared" si="5"/>
        <v>#DIV/0!</v>
      </c>
    </row>
    <row r="53" spans="1:6" ht="31.5" hidden="1" x14ac:dyDescent="0.2">
      <c r="A53" s="77" t="s">
        <v>125</v>
      </c>
      <c r="B53" s="55" t="s">
        <v>126</v>
      </c>
      <c r="C53" s="56"/>
      <c r="D53" s="56"/>
      <c r="E53" s="56"/>
      <c r="F53" s="91" t="e">
        <f t="shared" si="5"/>
        <v>#DIV/0!</v>
      </c>
    </row>
    <row r="54" spans="1:6" ht="40.5" hidden="1" customHeight="1" x14ac:dyDescent="0.2">
      <c r="A54" s="77" t="s">
        <v>127</v>
      </c>
      <c r="B54" s="55" t="s">
        <v>128</v>
      </c>
      <c r="C54" s="56">
        <f>[2]Доходы!$C$49</f>
        <v>0</v>
      </c>
      <c r="D54" s="56">
        <f>[2]Доходы!$D$49</f>
        <v>0</v>
      </c>
      <c r="E54" s="56">
        <f>[2]Доходы!$E$48</f>
        <v>0</v>
      </c>
      <c r="F54" s="91" t="e">
        <f t="shared" si="5"/>
        <v>#DIV/0!</v>
      </c>
    </row>
    <row r="55" spans="1:6" ht="36.75" hidden="1" customHeight="1" x14ac:dyDescent="0.2">
      <c r="A55" s="57" t="s">
        <v>129</v>
      </c>
      <c r="B55" s="55" t="s">
        <v>130</v>
      </c>
      <c r="C55" s="56"/>
      <c r="D55" s="56"/>
      <c r="E55" s="56"/>
      <c r="F55" s="91" t="e">
        <f t="shared" si="5"/>
        <v>#DIV/0!</v>
      </c>
    </row>
    <row r="56" spans="1:6" ht="47.25" hidden="1" x14ac:dyDescent="0.2">
      <c r="A56" s="57" t="s">
        <v>131</v>
      </c>
      <c r="B56" s="55" t="s">
        <v>132</v>
      </c>
      <c r="C56" s="56"/>
      <c r="D56" s="56"/>
      <c r="E56" s="56"/>
      <c r="F56" s="91" t="e">
        <f t="shared" si="5"/>
        <v>#DIV/0!</v>
      </c>
    </row>
    <row r="57" spans="1:6" x14ac:dyDescent="0.2">
      <c r="A57" s="57" t="s">
        <v>133</v>
      </c>
      <c r="B57" s="55" t="s">
        <v>134</v>
      </c>
      <c r="C57" s="78">
        <f>[2]Доходы!$C$52</f>
        <v>3405396.2</v>
      </c>
      <c r="D57" s="78">
        <f>[2]Доходы!$D$52</f>
        <v>3405396.2</v>
      </c>
      <c r="E57" s="56">
        <f>[2]Доходы!$E$52</f>
        <v>2560242.61</v>
      </c>
      <c r="F57" s="91">
        <f t="shared" si="5"/>
        <v>75.181930666393527</v>
      </c>
    </row>
    <row r="58" spans="1:6" ht="31.5" x14ac:dyDescent="0.2">
      <c r="A58" s="54" t="s">
        <v>135</v>
      </c>
      <c r="B58" s="55" t="s">
        <v>136</v>
      </c>
      <c r="C58" s="56">
        <f>SUM(C60:C62)</f>
        <v>277550.7</v>
      </c>
      <c r="D58" s="56">
        <f>SUM(D60:D62)</f>
        <v>280580.61</v>
      </c>
      <c r="E58" s="56">
        <f>SUM(E60:E62)</f>
        <v>210435.45</v>
      </c>
      <c r="F58" s="91">
        <f t="shared" si="5"/>
        <v>74.999997326971396</v>
      </c>
    </row>
    <row r="59" spans="1:6" hidden="1" x14ac:dyDescent="0.2">
      <c r="A59" s="57" t="s">
        <v>106</v>
      </c>
      <c r="B59" s="55"/>
      <c r="C59" s="56"/>
      <c r="D59" s="56"/>
      <c r="E59" s="56"/>
      <c r="F59" s="91" t="e">
        <f t="shared" si="5"/>
        <v>#DIV/0!</v>
      </c>
    </row>
    <row r="60" spans="1:6" ht="47.25" hidden="1" x14ac:dyDescent="0.2">
      <c r="A60" s="57" t="s">
        <v>137</v>
      </c>
      <c r="B60" s="55" t="s">
        <v>138</v>
      </c>
      <c r="C60" s="56"/>
      <c r="D60" s="56"/>
      <c r="E60" s="56"/>
      <c r="F60" s="91"/>
    </row>
    <row r="61" spans="1:6" ht="63" x14ac:dyDescent="0.2">
      <c r="A61" s="57" t="s">
        <v>196</v>
      </c>
      <c r="B61" s="55" t="s">
        <v>139</v>
      </c>
      <c r="C61" s="56">
        <f>[2]Доходы!$C$56</f>
        <v>190050.7</v>
      </c>
      <c r="D61" s="56">
        <f>[2]Доходы!$D$56</f>
        <v>193080.61</v>
      </c>
      <c r="E61" s="56">
        <f>[2]Доходы!$E$56</f>
        <v>144810.45000000001</v>
      </c>
      <c r="F61" s="91">
        <f t="shared" si="5"/>
        <v>74.999996115612035</v>
      </c>
    </row>
    <row r="62" spans="1:6" x14ac:dyDescent="0.2">
      <c r="A62" s="57" t="s">
        <v>140</v>
      </c>
      <c r="B62" s="55" t="s">
        <v>141</v>
      </c>
      <c r="C62" s="56">
        <f>[2]Доходы!$C$57</f>
        <v>87500</v>
      </c>
      <c r="D62" s="56">
        <f>[2]Доходы!$D$57</f>
        <v>87500</v>
      </c>
      <c r="E62" s="56">
        <f>[2]Доходы!$E$57</f>
        <v>65625</v>
      </c>
      <c r="F62" s="91">
        <f t="shared" si="5"/>
        <v>75</v>
      </c>
    </row>
    <row r="63" spans="1:6" ht="31.5" x14ac:dyDescent="0.2">
      <c r="A63" s="54" t="s">
        <v>142</v>
      </c>
      <c r="B63" s="55" t="s">
        <v>143</v>
      </c>
      <c r="C63" s="56">
        <f>SUM(C65:C66)</f>
        <v>0</v>
      </c>
      <c r="D63" s="56">
        <f t="shared" ref="D63:E63" si="16">SUM(D65:D66)</f>
        <v>1228900</v>
      </c>
      <c r="E63" s="56">
        <f t="shared" si="16"/>
        <v>567888.46</v>
      </c>
      <c r="F63" s="91">
        <f t="shared" si="5"/>
        <v>46.211120514281063</v>
      </c>
    </row>
    <row r="64" spans="1:6" hidden="1" x14ac:dyDescent="0.2">
      <c r="A64" s="79" t="s">
        <v>106</v>
      </c>
      <c r="B64" s="55"/>
      <c r="C64" s="56"/>
      <c r="D64" s="56"/>
      <c r="E64" s="56"/>
      <c r="F64" s="91" t="e">
        <f t="shared" si="5"/>
        <v>#DIV/0!</v>
      </c>
    </row>
    <row r="65" spans="1:6" ht="78.75" x14ac:dyDescent="0.2">
      <c r="A65" s="57" t="s">
        <v>144</v>
      </c>
      <c r="B65" s="60" t="s">
        <v>145</v>
      </c>
      <c r="C65" s="56">
        <f>[2]Доходы!$C$59</f>
        <v>0</v>
      </c>
      <c r="D65" s="56">
        <f>[2]Доходы!$D$59</f>
        <v>1223900</v>
      </c>
      <c r="E65" s="56">
        <f>[2]Доходы!$E$59</f>
        <v>562888.46</v>
      </c>
      <c r="F65" s="91">
        <f t="shared" si="5"/>
        <v>45.991376746466209</v>
      </c>
    </row>
    <row r="66" spans="1:6" ht="31.5" x14ac:dyDescent="0.2">
      <c r="A66" s="79" t="s">
        <v>146</v>
      </c>
      <c r="B66" s="55" t="s">
        <v>147</v>
      </c>
      <c r="C66" s="56">
        <f>[2]Доходы!$C$60</f>
        <v>0</v>
      </c>
      <c r="D66" s="56">
        <f>[2]Доходы!$D$60</f>
        <v>5000</v>
      </c>
      <c r="E66" s="56">
        <f>[2]Доходы!$E$60</f>
        <v>5000</v>
      </c>
      <c r="F66" s="91">
        <f t="shared" si="5"/>
        <v>100</v>
      </c>
    </row>
    <row r="67" spans="1:6" ht="38.450000000000003" hidden="1" customHeight="1" x14ac:dyDescent="0.2">
      <c r="A67" s="58" t="s">
        <v>148</v>
      </c>
      <c r="B67" s="55" t="s">
        <v>149</v>
      </c>
      <c r="C67" s="56">
        <f>C68</f>
        <v>0</v>
      </c>
      <c r="D67" s="56">
        <f t="shared" ref="D67:E67" si="17">D68</f>
        <v>0</v>
      </c>
      <c r="E67" s="56">
        <f t="shared" si="17"/>
        <v>0</v>
      </c>
      <c r="F67" s="91"/>
    </row>
    <row r="68" spans="1:6" ht="30" hidden="1" customHeight="1" x14ac:dyDescent="0.2">
      <c r="A68" s="79" t="s">
        <v>150</v>
      </c>
      <c r="B68" s="55" t="s">
        <v>151</v>
      </c>
      <c r="C68" s="56">
        <f>[2]Доходы!$C$62</f>
        <v>0</v>
      </c>
      <c r="D68" s="56">
        <f>[2]Доходы!$D$62</f>
        <v>0</v>
      </c>
      <c r="E68" s="89">
        <f>[2]Доходы!$E$62</f>
        <v>0</v>
      </c>
      <c r="F68" s="94"/>
    </row>
    <row r="69" spans="1:6" ht="22.5" customHeight="1" x14ac:dyDescent="0.2">
      <c r="A69" s="80" t="s">
        <v>152</v>
      </c>
      <c r="B69" s="81"/>
      <c r="C69" s="82">
        <f>C9+C39</f>
        <v>4452012.7</v>
      </c>
      <c r="D69" s="82">
        <f>D9+D39</f>
        <v>5683942.6099999994</v>
      </c>
      <c r="E69" s="82">
        <f>E9+E39</f>
        <v>3782133.9099999997</v>
      </c>
      <c r="F69" s="95">
        <f t="shared" si="5"/>
        <v>66.540677299343812</v>
      </c>
    </row>
    <row r="70" spans="1:6" ht="14.1" customHeight="1" x14ac:dyDescent="0.2">
      <c r="A70" s="83"/>
      <c r="B70" s="84"/>
      <c r="C70" s="84"/>
    </row>
    <row r="73" spans="1:6" x14ac:dyDescent="0.2">
      <c r="D73" s="86"/>
    </row>
  </sheetData>
  <mergeCells count="13">
    <mergeCell ref="F7:F8"/>
    <mergeCell ref="C1:D1"/>
    <mergeCell ref="C2:D2"/>
    <mergeCell ref="C3:D3"/>
    <mergeCell ref="A5:F5"/>
    <mergeCell ref="E1:F1"/>
    <mergeCell ref="E2:F2"/>
    <mergeCell ref="E3:F3"/>
    <mergeCell ref="A6:D6"/>
    <mergeCell ref="A7:A8"/>
    <mergeCell ref="B7:B8"/>
    <mergeCell ref="C7:D7"/>
    <mergeCell ref="E7:E8"/>
  </mergeCells>
  <pageMargins left="0.98425196850393704" right="0.39370078740157483" top="0.70866141732283472" bottom="0.39370078740157483" header="0.51181102362204722" footer="0.55118110236220474"/>
  <pageSetup paperSize="9" scale="57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view="pageBreakPreview" zoomScaleNormal="100" zoomScaleSheetLayoutView="100" workbookViewId="0">
      <selection activeCell="B3" sqref="B3"/>
    </sheetView>
  </sheetViews>
  <sheetFormatPr defaultColWidth="11.140625" defaultRowHeight="31.5" customHeight="1" x14ac:dyDescent="0.2"/>
  <cols>
    <col min="1" max="1" width="52.42578125" style="127" customWidth="1"/>
    <col min="2" max="2" width="28" style="127" customWidth="1"/>
    <col min="3" max="4" width="17.7109375" style="127" customWidth="1"/>
    <col min="5" max="5" width="17.7109375" style="99" customWidth="1"/>
    <col min="6" max="16384" width="11.140625" style="99"/>
  </cols>
  <sheetData>
    <row r="1" spans="1:8" ht="20.100000000000001" customHeight="1" x14ac:dyDescent="0.25">
      <c r="A1" s="97"/>
      <c r="B1" s="98"/>
      <c r="C1" s="157"/>
      <c r="D1" s="157"/>
      <c r="E1" s="177" t="s">
        <v>46</v>
      </c>
      <c r="F1" s="177"/>
    </row>
    <row r="2" spans="1:8" ht="45" customHeight="1" x14ac:dyDescent="0.25">
      <c r="A2" s="97"/>
      <c r="B2" s="157"/>
      <c r="C2" s="157"/>
      <c r="D2" s="157"/>
      <c r="E2" s="178" t="s">
        <v>209</v>
      </c>
      <c r="F2" s="178"/>
    </row>
    <row r="3" spans="1:8" ht="20.100000000000001" customHeight="1" x14ac:dyDescent="0.25">
      <c r="A3" s="97"/>
      <c r="B3" s="157"/>
      <c r="C3" s="157"/>
      <c r="D3" s="157"/>
      <c r="E3" s="178" t="s">
        <v>215</v>
      </c>
      <c r="F3" s="178"/>
    </row>
    <row r="4" spans="1:8" ht="20.100000000000001" customHeight="1" x14ac:dyDescent="0.25">
      <c r="A4" s="97"/>
      <c r="B4" s="157"/>
      <c r="C4" s="157"/>
      <c r="D4" s="157"/>
    </row>
    <row r="5" spans="1:8" ht="50.1" customHeight="1" x14ac:dyDescent="0.25">
      <c r="A5" s="187" t="s">
        <v>210</v>
      </c>
      <c r="B5" s="187"/>
      <c r="C5" s="187"/>
      <c r="D5" s="187"/>
      <c r="E5" s="187"/>
      <c r="F5" s="187"/>
      <c r="G5" s="128"/>
      <c r="H5" s="128"/>
    </row>
    <row r="6" spans="1:8" ht="48.95" hidden="1" customHeight="1" x14ac:dyDescent="0.25">
      <c r="A6" s="183" t="s">
        <v>158</v>
      </c>
      <c r="B6" s="183"/>
      <c r="C6" s="183"/>
      <c r="D6" s="183"/>
    </row>
    <row r="7" spans="1:8" ht="16.5" customHeight="1" x14ac:dyDescent="0.2">
      <c r="A7" s="184" t="s">
        <v>159</v>
      </c>
      <c r="B7" s="185" t="s">
        <v>49</v>
      </c>
      <c r="C7" s="186" t="s">
        <v>193</v>
      </c>
      <c r="D7" s="186"/>
      <c r="E7" s="182" t="s">
        <v>194</v>
      </c>
      <c r="F7" s="174" t="s">
        <v>153</v>
      </c>
    </row>
    <row r="8" spans="1:8" ht="34.5" customHeight="1" x14ac:dyDescent="0.2">
      <c r="A8" s="184"/>
      <c r="B8" s="185"/>
      <c r="C8" s="100" t="s">
        <v>156</v>
      </c>
      <c r="D8" s="100" t="s">
        <v>155</v>
      </c>
      <c r="E8" s="182"/>
      <c r="F8" s="174" t="s">
        <v>154</v>
      </c>
    </row>
    <row r="9" spans="1:8" s="104" customFormat="1" ht="31.5" hidden="1" customHeight="1" x14ac:dyDescent="0.25">
      <c r="A9" s="101" t="s">
        <v>160</v>
      </c>
      <c r="B9" s="102" t="s">
        <v>161</v>
      </c>
      <c r="C9" s="103"/>
      <c r="D9" s="103"/>
    </row>
    <row r="10" spans="1:8" s="108" customFormat="1" ht="31.5" hidden="1" customHeight="1" x14ac:dyDescent="0.25">
      <c r="A10" s="105" t="s">
        <v>162</v>
      </c>
      <c r="B10" s="106" t="s">
        <v>163</v>
      </c>
      <c r="C10" s="107"/>
      <c r="D10" s="107"/>
    </row>
    <row r="11" spans="1:8" s="108" customFormat="1" ht="46.5" hidden="1" customHeight="1" x14ac:dyDescent="0.25">
      <c r="A11" s="109" t="s">
        <v>164</v>
      </c>
      <c r="B11" s="110" t="s">
        <v>165</v>
      </c>
      <c r="C11" s="111"/>
      <c r="D11" s="111"/>
    </row>
    <row r="12" spans="1:8" s="108" customFormat="1" ht="41.45" hidden="1" customHeight="1" x14ac:dyDescent="0.25">
      <c r="A12" s="112" t="s">
        <v>166</v>
      </c>
      <c r="B12" s="110" t="s">
        <v>167</v>
      </c>
      <c r="C12" s="111"/>
      <c r="D12" s="111"/>
    </row>
    <row r="13" spans="1:8" s="108" customFormat="1" ht="49.5" hidden="1" customHeight="1" x14ac:dyDescent="0.25">
      <c r="A13" s="113" t="s">
        <v>168</v>
      </c>
      <c r="B13" s="114" t="s">
        <v>169</v>
      </c>
      <c r="C13" s="115"/>
      <c r="D13" s="115"/>
    </row>
    <row r="14" spans="1:8" ht="31.5" customHeight="1" x14ac:dyDescent="0.2">
      <c r="A14" s="116" t="s">
        <v>170</v>
      </c>
      <c r="B14" s="117" t="s">
        <v>171</v>
      </c>
      <c r="C14" s="130">
        <f>C15-C19</f>
        <v>-32532.599999999627</v>
      </c>
      <c r="D14" s="130">
        <f t="shared" ref="D14:E14" si="0">D15-D19</f>
        <v>-38728.010000000708</v>
      </c>
      <c r="E14" s="130">
        <f t="shared" si="0"/>
        <v>507221.66999999993</v>
      </c>
      <c r="F14" s="137"/>
    </row>
    <row r="15" spans="1:8" ht="24.95" customHeight="1" x14ac:dyDescent="0.2">
      <c r="A15" s="118" t="s">
        <v>172</v>
      </c>
      <c r="B15" s="119" t="s">
        <v>173</v>
      </c>
      <c r="C15" s="131">
        <f>C16</f>
        <v>4452012.7</v>
      </c>
      <c r="D15" s="131">
        <f t="shared" ref="D15:E17" si="1">D16</f>
        <v>5683942.6099999994</v>
      </c>
      <c r="E15" s="131">
        <f t="shared" si="1"/>
        <v>3782133.9099999997</v>
      </c>
      <c r="F15" s="134">
        <f>E15/D15*100</f>
        <v>66.540677299343812</v>
      </c>
    </row>
    <row r="16" spans="1:8" ht="20.45" customHeight="1" x14ac:dyDescent="0.2">
      <c r="A16" s="120" t="s">
        <v>174</v>
      </c>
      <c r="B16" s="121" t="s">
        <v>175</v>
      </c>
      <c r="C16" s="129">
        <f>C17</f>
        <v>4452012.7</v>
      </c>
      <c r="D16" s="129">
        <f t="shared" si="1"/>
        <v>5683942.6099999994</v>
      </c>
      <c r="E16" s="129">
        <f t="shared" si="1"/>
        <v>3782133.9099999997</v>
      </c>
      <c r="F16" s="135">
        <f>E16/D16*100</f>
        <v>66.540677299343812</v>
      </c>
    </row>
    <row r="17" spans="1:6" ht="31.5" customHeight="1" x14ac:dyDescent="0.2">
      <c r="A17" s="120" t="s">
        <v>176</v>
      </c>
      <c r="B17" s="121" t="s">
        <v>177</v>
      </c>
      <c r="C17" s="129">
        <f>C18</f>
        <v>4452012.7</v>
      </c>
      <c r="D17" s="129">
        <f t="shared" si="1"/>
        <v>5683942.6099999994</v>
      </c>
      <c r="E17" s="129">
        <f t="shared" si="1"/>
        <v>3782133.9099999997</v>
      </c>
      <c r="F17" s="135">
        <f t="shared" ref="F17:F22" si="2">E17/D17*100</f>
        <v>66.540677299343812</v>
      </c>
    </row>
    <row r="18" spans="1:6" ht="31.5" customHeight="1" x14ac:dyDescent="0.2">
      <c r="A18" s="122" t="s">
        <v>178</v>
      </c>
      <c r="B18" s="121" t="s">
        <v>179</v>
      </c>
      <c r="C18" s="129">
        <f>Доходы!C69</f>
        <v>4452012.7</v>
      </c>
      <c r="D18" s="129">
        <f>Доходы!D69</f>
        <v>5683942.6099999994</v>
      </c>
      <c r="E18" s="129">
        <f>Доходы!E69</f>
        <v>3782133.9099999997</v>
      </c>
      <c r="F18" s="135">
        <f t="shared" si="2"/>
        <v>66.540677299343812</v>
      </c>
    </row>
    <row r="19" spans="1:6" ht="24" customHeight="1" x14ac:dyDescent="0.2">
      <c r="A19" s="120" t="s">
        <v>180</v>
      </c>
      <c r="B19" s="121" t="s">
        <v>181</v>
      </c>
      <c r="C19" s="129">
        <f>C20</f>
        <v>4484545.3</v>
      </c>
      <c r="D19" s="129">
        <f t="shared" ref="D19:E21" si="3">D20</f>
        <v>5722670.6200000001</v>
      </c>
      <c r="E19" s="129">
        <f t="shared" si="3"/>
        <v>3274912.2399999998</v>
      </c>
      <c r="F19" s="135">
        <f t="shared" si="2"/>
        <v>57.226991687318176</v>
      </c>
    </row>
    <row r="20" spans="1:6" ht="23.1" customHeight="1" x14ac:dyDescent="0.2">
      <c r="A20" s="120" t="s">
        <v>182</v>
      </c>
      <c r="B20" s="121" t="s">
        <v>183</v>
      </c>
      <c r="C20" s="129">
        <f>C21</f>
        <v>4484545.3</v>
      </c>
      <c r="D20" s="129">
        <f t="shared" si="3"/>
        <v>5722670.6200000001</v>
      </c>
      <c r="E20" s="129">
        <f t="shared" si="3"/>
        <v>3274912.2399999998</v>
      </c>
      <c r="F20" s="135">
        <f t="shared" si="2"/>
        <v>57.226991687318176</v>
      </c>
    </row>
    <row r="21" spans="1:6" ht="31.5" customHeight="1" x14ac:dyDescent="0.2">
      <c r="A21" s="120" t="s">
        <v>184</v>
      </c>
      <c r="B21" s="121" t="s">
        <v>185</v>
      </c>
      <c r="C21" s="129">
        <f>C22</f>
        <v>4484545.3</v>
      </c>
      <c r="D21" s="129">
        <f t="shared" si="3"/>
        <v>5722670.6200000001</v>
      </c>
      <c r="E21" s="129">
        <f t="shared" si="3"/>
        <v>3274912.2399999998</v>
      </c>
      <c r="F21" s="135">
        <f t="shared" si="2"/>
        <v>57.226991687318176</v>
      </c>
    </row>
    <row r="22" spans="1:6" ht="31.5" customHeight="1" x14ac:dyDescent="0.2">
      <c r="A22" s="123" t="s">
        <v>186</v>
      </c>
      <c r="B22" s="124" t="s">
        <v>187</v>
      </c>
      <c r="C22" s="132">
        <f>Расходы!D38</f>
        <v>4484545.3</v>
      </c>
      <c r="D22" s="132">
        <f>Расходы!E38</f>
        <v>5722670.6200000001</v>
      </c>
      <c r="E22" s="132">
        <f>Расходы!F38</f>
        <v>3274912.2399999998</v>
      </c>
      <c r="F22" s="136">
        <f t="shared" si="2"/>
        <v>57.226991687318176</v>
      </c>
    </row>
    <row r="23" spans="1:6" ht="31.5" customHeight="1" x14ac:dyDescent="0.2">
      <c r="A23" s="125" t="s">
        <v>188</v>
      </c>
      <c r="B23" s="126"/>
      <c r="C23" s="133">
        <f>C9+C14</f>
        <v>-32532.599999999627</v>
      </c>
      <c r="D23" s="133">
        <f t="shared" ref="D23:E23" si="4">D9+D14</f>
        <v>-38728.010000000708</v>
      </c>
      <c r="E23" s="133">
        <f t="shared" si="4"/>
        <v>507221.66999999993</v>
      </c>
      <c r="F23" s="138"/>
    </row>
  </sheetData>
  <mergeCells count="10">
    <mergeCell ref="E1:F1"/>
    <mergeCell ref="E2:F2"/>
    <mergeCell ref="E3:F3"/>
    <mergeCell ref="A6:D6"/>
    <mergeCell ref="A7:A8"/>
    <mergeCell ref="B7:B8"/>
    <mergeCell ref="C7:D7"/>
    <mergeCell ref="A5:F5"/>
    <mergeCell ref="E7:E8"/>
    <mergeCell ref="F7:F8"/>
  </mergeCells>
  <pageMargins left="0.55118110236220474" right="0.19685039370078741" top="0.78740157480314965" bottom="0.78740157480314965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view="pageBreakPreview" zoomScale="108" zoomScaleNormal="100" zoomScaleSheetLayoutView="108" workbookViewId="0">
      <selection activeCell="F4" sqref="F4"/>
    </sheetView>
  </sheetViews>
  <sheetFormatPr defaultColWidth="9.140625" defaultRowHeight="15.75" x14ac:dyDescent="0.25"/>
  <cols>
    <col min="1" max="1" width="54.85546875" style="5" customWidth="1"/>
    <col min="2" max="2" width="8.140625" style="34" customWidth="1"/>
    <col min="3" max="3" width="7.42578125" style="5" customWidth="1"/>
    <col min="4" max="6" width="17.7109375" style="5" customWidth="1"/>
    <col min="7" max="7" width="12" style="5" customWidth="1"/>
    <col min="8" max="16384" width="9.140625" style="5"/>
  </cols>
  <sheetData>
    <row r="1" spans="1:11" ht="20.100000000000001" customHeight="1" x14ac:dyDescent="0.25">
      <c r="B1" s="6"/>
      <c r="C1" s="7"/>
      <c r="D1" s="46"/>
      <c r="E1" s="46"/>
      <c r="F1" s="177" t="s">
        <v>157</v>
      </c>
      <c r="G1" s="177"/>
    </row>
    <row r="2" spans="1:11" ht="29.25" customHeight="1" x14ac:dyDescent="0.25">
      <c r="B2" s="6"/>
      <c r="C2" s="7"/>
      <c r="D2" s="46"/>
      <c r="E2" s="46"/>
      <c r="F2" s="178" t="s">
        <v>209</v>
      </c>
      <c r="G2" s="178"/>
    </row>
    <row r="3" spans="1:11" ht="20.100000000000001" customHeight="1" x14ac:dyDescent="0.25">
      <c r="B3" s="3"/>
      <c r="C3" s="46"/>
      <c r="D3" s="46"/>
      <c r="E3" s="46"/>
      <c r="F3" s="178" t="s">
        <v>215</v>
      </c>
      <c r="G3" s="178"/>
    </row>
    <row r="4" spans="1:11" x14ac:dyDescent="0.25">
      <c r="B4" s="3"/>
      <c r="C4" s="2"/>
      <c r="D4" s="4"/>
      <c r="E4" s="4"/>
    </row>
    <row r="5" spans="1:11" ht="47.1" customHeight="1" x14ac:dyDescent="0.25">
      <c r="A5" s="192" t="s">
        <v>214</v>
      </c>
      <c r="B5" s="192"/>
      <c r="C5" s="192"/>
      <c r="D5" s="192"/>
      <c r="E5" s="192"/>
      <c r="F5" s="192"/>
      <c r="G5" s="192"/>
      <c r="H5" s="139"/>
      <c r="I5" s="139"/>
      <c r="J5" s="139"/>
      <c r="K5" s="139"/>
    </row>
    <row r="6" spans="1:11" ht="18" hidden="1" customHeight="1" x14ac:dyDescent="0.25">
      <c r="A6" s="189" t="s">
        <v>38</v>
      </c>
      <c r="B6" s="189"/>
      <c r="C6" s="189"/>
      <c r="D6" s="189"/>
      <c r="E6" s="189"/>
    </row>
    <row r="7" spans="1:11" ht="17.45" customHeight="1" x14ac:dyDescent="0.25">
      <c r="A7" s="190" t="s">
        <v>39</v>
      </c>
      <c r="B7" s="191" t="s">
        <v>40</v>
      </c>
      <c r="C7" s="190" t="s">
        <v>41</v>
      </c>
      <c r="D7" s="186" t="s">
        <v>193</v>
      </c>
      <c r="E7" s="186"/>
      <c r="F7" s="182" t="s">
        <v>194</v>
      </c>
      <c r="G7" s="174" t="s">
        <v>153</v>
      </c>
    </row>
    <row r="8" spans="1:11" ht="38.25" customHeight="1" x14ac:dyDescent="0.25">
      <c r="A8" s="190"/>
      <c r="B8" s="191"/>
      <c r="C8" s="190"/>
      <c r="D8" s="100" t="s">
        <v>156</v>
      </c>
      <c r="E8" s="100" t="s">
        <v>155</v>
      </c>
      <c r="F8" s="182"/>
      <c r="G8" s="174" t="s">
        <v>154</v>
      </c>
    </row>
    <row r="9" spans="1:11" ht="30.95" customHeight="1" x14ac:dyDescent="0.25">
      <c r="A9" s="9" t="s">
        <v>0</v>
      </c>
      <c r="B9" s="10" t="s">
        <v>24</v>
      </c>
      <c r="C9" s="10" t="s">
        <v>25</v>
      </c>
      <c r="D9" s="41">
        <f>SUM(D10:D15)</f>
        <v>3967730</v>
      </c>
      <c r="E9" s="41">
        <f>SUM(E10:E15)</f>
        <v>3937230.13</v>
      </c>
      <c r="F9" s="41">
        <f t="shared" ref="F9" si="0">SUM(F10:F15)</f>
        <v>2404624.8899999997</v>
      </c>
      <c r="G9" s="141">
        <f t="shared" ref="G9:G20" si="1">F9/E9*100</f>
        <v>61.074024392879465</v>
      </c>
    </row>
    <row r="10" spans="1:11" ht="48.6" customHeight="1" x14ac:dyDescent="0.25">
      <c r="A10" s="11" t="s">
        <v>16</v>
      </c>
      <c r="B10" s="12" t="s">
        <v>42</v>
      </c>
      <c r="C10" s="12" t="s">
        <v>43</v>
      </c>
      <c r="D10" s="42">
        <f>[2]Расходы!$D$6</f>
        <v>897770</v>
      </c>
      <c r="E10" s="42">
        <f>D10</f>
        <v>897770</v>
      </c>
      <c r="F10" s="42">
        <f>[2]Расходы!$F$6</f>
        <v>644677.19999999995</v>
      </c>
      <c r="G10" s="37">
        <f t="shared" si="1"/>
        <v>71.808726065696106</v>
      </c>
    </row>
    <row r="11" spans="1:11" ht="47.45" hidden="1" customHeight="1" x14ac:dyDescent="0.25">
      <c r="A11" s="11" t="s">
        <v>44</v>
      </c>
      <c r="B11" s="12" t="s">
        <v>24</v>
      </c>
      <c r="C11" s="12" t="s">
        <v>27</v>
      </c>
      <c r="D11" s="42">
        <f>[2]Расходы!$D$7</f>
        <v>0</v>
      </c>
      <c r="E11" s="42">
        <f>D11</f>
        <v>0</v>
      </c>
      <c r="F11" s="42">
        <v>0</v>
      </c>
      <c r="G11" s="37" t="e">
        <f t="shared" si="1"/>
        <v>#DIV/0!</v>
      </c>
    </row>
    <row r="12" spans="1:11" ht="62.1" customHeight="1" x14ac:dyDescent="0.25">
      <c r="A12" s="11" t="s">
        <v>1</v>
      </c>
      <c r="B12" s="12" t="s">
        <v>24</v>
      </c>
      <c r="C12" s="12" t="s">
        <v>28</v>
      </c>
      <c r="D12" s="42">
        <f>[2]Расходы!$D$8</f>
        <v>2992353</v>
      </c>
      <c r="E12" s="42">
        <f>[2]Расходы!$E$8</f>
        <v>2921353</v>
      </c>
      <c r="F12" s="42">
        <f>[2]Расходы!$F$8</f>
        <v>1646840.56</v>
      </c>
      <c r="G12" s="37">
        <f t="shared" si="1"/>
        <v>56.372528756367345</v>
      </c>
    </row>
    <row r="13" spans="1:11" ht="51.6" customHeight="1" x14ac:dyDescent="0.25">
      <c r="A13" s="11" t="s">
        <v>12</v>
      </c>
      <c r="B13" s="12" t="s">
        <v>24</v>
      </c>
      <c r="C13" s="12" t="s">
        <v>29</v>
      </c>
      <c r="D13" s="42">
        <f>[2]Расходы!$D$9</f>
        <v>67607</v>
      </c>
      <c r="E13" s="42">
        <f>D13</f>
        <v>67607</v>
      </c>
      <c r="F13" s="42">
        <f>[2]Расходы!$F$9</f>
        <v>67607</v>
      </c>
      <c r="G13" s="37">
        <f t="shared" si="1"/>
        <v>100</v>
      </c>
    </row>
    <row r="14" spans="1:11" ht="20.100000000000001" customHeight="1" x14ac:dyDescent="0.25">
      <c r="A14" s="11" t="s">
        <v>13</v>
      </c>
      <c r="B14" s="12" t="s">
        <v>24</v>
      </c>
      <c r="C14" s="12">
        <v>11</v>
      </c>
      <c r="D14" s="42">
        <f>[2]Расходы!$D$10</f>
        <v>10000</v>
      </c>
      <c r="E14" s="42">
        <f>[2]Расходы!$E$10</f>
        <v>5000</v>
      </c>
      <c r="F14" s="42">
        <v>0</v>
      </c>
      <c r="G14" s="37">
        <f t="shared" si="1"/>
        <v>0</v>
      </c>
    </row>
    <row r="15" spans="1:11" ht="20.100000000000001" customHeight="1" x14ac:dyDescent="0.25">
      <c r="A15" s="13" t="s">
        <v>2</v>
      </c>
      <c r="B15" s="14" t="s">
        <v>24</v>
      </c>
      <c r="C15" s="14">
        <v>13</v>
      </c>
      <c r="D15" s="43">
        <f>[2]Расходы!$D$11</f>
        <v>0</v>
      </c>
      <c r="E15" s="43">
        <f>[2]Расходы!$E$11</f>
        <v>45500.13</v>
      </c>
      <c r="F15" s="43">
        <f>[2]Расходы!$F$11</f>
        <v>45500.13</v>
      </c>
      <c r="G15" s="38">
        <f t="shared" si="1"/>
        <v>100</v>
      </c>
    </row>
    <row r="16" spans="1:11" ht="20.100000000000001" customHeight="1" x14ac:dyDescent="0.25">
      <c r="A16" s="15" t="s">
        <v>14</v>
      </c>
      <c r="B16" s="16" t="s">
        <v>26</v>
      </c>
      <c r="C16" s="16" t="s">
        <v>25</v>
      </c>
      <c r="D16" s="41">
        <f>D17</f>
        <v>190050.7</v>
      </c>
      <c r="E16" s="41">
        <f>E17</f>
        <v>193080.61</v>
      </c>
      <c r="F16" s="41">
        <f t="shared" ref="F16" si="2">F17</f>
        <v>120068.23</v>
      </c>
      <c r="G16" s="142">
        <f t="shared" si="1"/>
        <v>62.185545197935724</v>
      </c>
    </row>
    <row r="17" spans="1:7" ht="20.100000000000001" customHeight="1" x14ac:dyDescent="0.25">
      <c r="A17" s="13" t="s">
        <v>15</v>
      </c>
      <c r="B17" s="14" t="s">
        <v>26</v>
      </c>
      <c r="C17" s="14" t="s">
        <v>27</v>
      </c>
      <c r="D17" s="43">
        <f>[2]Расходы!$D$13</f>
        <v>190050.7</v>
      </c>
      <c r="E17" s="43">
        <f>[2]Расходы!$E$13</f>
        <v>193080.61</v>
      </c>
      <c r="F17" s="43">
        <f>[2]Расходы!$F$13</f>
        <v>120068.23</v>
      </c>
      <c r="G17" s="140">
        <f t="shared" si="1"/>
        <v>62.185545197935724</v>
      </c>
    </row>
    <row r="18" spans="1:7" ht="38.25" customHeight="1" x14ac:dyDescent="0.25">
      <c r="A18" s="15" t="s">
        <v>20</v>
      </c>
      <c r="B18" s="16" t="s">
        <v>27</v>
      </c>
      <c r="C18" s="16" t="s">
        <v>25</v>
      </c>
      <c r="D18" s="41">
        <f>SUM(D19)</f>
        <v>25000</v>
      </c>
      <c r="E18" s="41">
        <f>SUM(E19)</f>
        <v>30000</v>
      </c>
      <c r="F18" s="41">
        <f t="shared" ref="F18" si="3">SUM(F19)</f>
        <v>0</v>
      </c>
      <c r="G18" s="141">
        <f t="shared" si="1"/>
        <v>0</v>
      </c>
    </row>
    <row r="19" spans="1:7" ht="47.1" customHeight="1" x14ac:dyDescent="0.25">
      <c r="A19" s="13" t="s">
        <v>37</v>
      </c>
      <c r="B19" s="14" t="s">
        <v>27</v>
      </c>
      <c r="C19" s="14">
        <v>10</v>
      </c>
      <c r="D19" s="43">
        <f>[2]Расходы!$D$15</f>
        <v>25000</v>
      </c>
      <c r="E19" s="43">
        <f>[2]Расходы!$E$15</f>
        <v>30000</v>
      </c>
      <c r="F19" s="43">
        <f>[2]Расходы!$F$15</f>
        <v>0</v>
      </c>
      <c r="G19" s="38">
        <f t="shared" si="1"/>
        <v>0</v>
      </c>
    </row>
    <row r="20" spans="1:7" ht="27" customHeight="1" x14ac:dyDescent="0.25">
      <c r="A20" s="17" t="s">
        <v>3</v>
      </c>
      <c r="B20" s="18" t="s">
        <v>28</v>
      </c>
      <c r="C20" s="18" t="s">
        <v>25</v>
      </c>
      <c r="D20" s="41">
        <f>SUM(D21:D22)</f>
        <v>0</v>
      </c>
      <c r="E20" s="41">
        <f>SUM(E21:E22)</f>
        <v>1200000</v>
      </c>
      <c r="F20" s="41">
        <f t="shared" ref="F20" si="4">SUM(F21:F22)</f>
        <v>538988.46</v>
      </c>
      <c r="G20" s="142">
        <f t="shared" si="1"/>
        <v>44.915704999999996</v>
      </c>
    </row>
    <row r="21" spans="1:7" ht="20.100000000000001" customHeight="1" x14ac:dyDescent="0.25">
      <c r="A21" s="19" t="s">
        <v>4</v>
      </c>
      <c r="B21" s="20" t="s">
        <v>28</v>
      </c>
      <c r="C21" s="20" t="s">
        <v>32</v>
      </c>
      <c r="D21" s="42">
        <v>0</v>
      </c>
      <c r="E21" s="42">
        <f>[2]Расходы!$E$17</f>
        <v>1200000</v>
      </c>
      <c r="F21" s="42">
        <f>[2]Расходы!$F$17</f>
        <v>538988.46</v>
      </c>
      <c r="G21" s="140">
        <f>F21/E21*100</f>
        <v>44.915704999999996</v>
      </c>
    </row>
    <row r="22" spans="1:7" ht="21" hidden="1" customHeight="1" x14ac:dyDescent="0.25">
      <c r="A22" s="21" t="s">
        <v>5</v>
      </c>
      <c r="B22" s="22" t="s">
        <v>28</v>
      </c>
      <c r="C22" s="22" t="s">
        <v>33</v>
      </c>
      <c r="D22" s="43"/>
      <c r="E22" s="43"/>
      <c r="F22" s="43"/>
      <c r="G22" s="38" t="e">
        <f t="shared" ref="G22:G38" si="5">F22/E22*100</f>
        <v>#DIV/0!</v>
      </c>
    </row>
    <row r="23" spans="1:7" ht="20.100000000000001" customHeight="1" x14ac:dyDescent="0.25">
      <c r="A23" s="17" t="s">
        <v>6</v>
      </c>
      <c r="B23" s="10" t="s">
        <v>34</v>
      </c>
      <c r="C23" s="10" t="s">
        <v>25</v>
      </c>
      <c r="D23" s="41">
        <f>SUM(D24:D26)</f>
        <v>266764.59999999998</v>
      </c>
      <c r="E23" s="41">
        <f>SUM(E24:E26)</f>
        <v>316164.46999999997</v>
      </c>
      <c r="F23" s="41">
        <f t="shared" ref="F23" si="6">SUM(F24:F26)</f>
        <v>186201.77</v>
      </c>
      <c r="G23" s="39">
        <f t="shared" si="5"/>
        <v>58.89395794536938</v>
      </c>
    </row>
    <row r="24" spans="1:7" ht="20.100000000000001" hidden="1" customHeight="1" x14ac:dyDescent="0.25">
      <c r="A24" s="19" t="s">
        <v>19</v>
      </c>
      <c r="B24" s="20" t="s">
        <v>34</v>
      </c>
      <c r="C24" s="20" t="s">
        <v>24</v>
      </c>
      <c r="D24" s="42">
        <f>[2]Расходы!$D$20</f>
        <v>0</v>
      </c>
      <c r="E24" s="42">
        <f>[2]Расходы!$E$20</f>
        <v>0</v>
      </c>
      <c r="F24" s="42">
        <f>[2]Расходы!$F$20</f>
        <v>0</v>
      </c>
      <c r="G24" s="37" t="e">
        <f t="shared" si="5"/>
        <v>#DIV/0!</v>
      </c>
    </row>
    <row r="25" spans="1:7" ht="20.100000000000001" hidden="1" customHeight="1" x14ac:dyDescent="0.25">
      <c r="A25" s="19" t="s">
        <v>7</v>
      </c>
      <c r="B25" s="23" t="s">
        <v>34</v>
      </c>
      <c r="C25" s="23" t="s">
        <v>26</v>
      </c>
      <c r="D25" s="42"/>
      <c r="E25" s="42"/>
      <c r="F25" s="42"/>
      <c r="G25" s="37" t="e">
        <f t="shared" si="5"/>
        <v>#DIV/0!</v>
      </c>
    </row>
    <row r="26" spans="1:7" ht="20.100000000000001" customHeight="1" x14ac:dyDescent="0.25">
      <c r="A26" s="24" t="s">
        <v>8</v>
      </c>
      <c r="B26" s="25" t="s">
        <v>34</v>
      </c>
      <c r="C26" s="25" t="s">
        <v>27</v>
      </c>
      <c r="D26" s="43">
        <f>[2]Расходы!$D$22</f>
        <v>266764.59999999998</v>
      </c>
      <c r="E26" s="43">
        <f>[2]Расходы!$E$22</f>
        <v>316164.46999999997</v>
      </c>
      <c r="F26" s="43">
        <f>[2]Расходы!$F$22</f>
        <v>186201.77</v>
      </c>
      <c r="G26" s="140">
        <f t="shared" si="5"/>
        <v>58.89395794536938</v>
      </c>
    </row>
    <row r="27" spans="1:7" s="167" customFormat="1" ht="20.100000000000001" hidden="1" customHeight="1" x14ac:dyDescent="0.25">
      <c r="A27" s="164" t="s">
        <v>203</v>
      </c>
      <c r="B27" s="165" t="s">
        <v>29</v>
      </c>
      <c r="C27" s="165" t="s">
        <v>25</v>
      </c>
      <c r="D27" s="166">
        <f>D28</f>
        <v>0</v>
      </c>
      <c r="E27" s="166">
        <f t="shared" ref="E27:F27" si="7">E28</f>
        <v>0</v>
      </c>
      <c r="F27" s="166">
        <f t="shared" si="7"/>
        <v>0</v>
      </c>
      <c r="G27" s="39" t="e">
        <f t="shared" si="5"/>
        <v>#DIV/0!</v>
      </c>
    </row>
    <row r="28" spans="1:7" s="167" customFormat="1" ht="20.100000000000001" hidden="1" customHeight="1" x14ac:dyDescent="0.25">
      <c r="A28" s="168" t="s">
        <v>204</v>
      </c>
      <c r="B28" s="169" t="s">
        <v>29</v>
      </c>
      <c r="C28" s="169" t="s">
        <v>34</v>
      </c>
      <c r="D28" s="170">
        <f>[2]Расходы!$D$24</f>
        <v>0</v>
      </c>
      <c r="E28" s="170">
        <f>[2]Расходы!$E$24</f>
        <v>0</v>
      </c>
      <c r="F28" s="170">
        <f>[2]Расходы!$F$24</f>
        <v>0</v>
      </c>
      <c r="G28" s="140" t="e">
        <f t="shared" si="5"/>
        <v>#DIV/0!</v>
      </c>
    </row>
    <row r="29" spans="1:7" ht="20.100000000000001" customHeight="1" x14ac:dyDescent="0.25">
      <c r="A29" s="17" t="s">
        <v>9</v>
      </c>
      <c r="B29" s="10" t="s">
        <v>35</v>
      </c>
      <c r="C29" s="10" t="s">
        <v>25</v>
      </c>
      <c r="D29" s="41">
        <f>SUM(D30)</f>
        <v>0</v>
      </c>
      <c r="E29" s="41">
        <f t="shared" ref="E29:F29" si="8">SUM(E30)</f>
        <v>6195.41</v>
      </c>
      <c r="F29" s="41">
        <f t="shared" si="8"/>
        <v>6195.41</v>
      </c>
      <c r="G29" s="37">
        <f t="shared" si="5"/>
        <v>100</v>
      </c>
    </row>
    <row r="30" spans="1:7" ht="20.100000000000001" customHeight="1" x14ac:dyDescent="0.25">
      <c r="A30" s="21" t="s">
        <v>18</v>
      </c>
      <c r="B30" s="22" t="s">
        <v>35</v>
      </c>
      <c r="C30" s="22" t="s">
        <v>35</v>
      </c>
      <c r="D30" s="43">
        <f>[2]Расходы!$D$26</f>
        <v>0</v>
      </c>
      <c r="E30" s="43">
        <f>[2]Расходы!$E$26</f>
        <v>6195.41</v>
      </c>
      <c r="F30" s="43">
        <f>[2]Расходы!$F$26</f>
        <v>6195.41</v>
      </c>
      <c r="G30" s="171">
        <f t="shared" si="5"/>
        <v>100</v>
      </c>
    </row>
    <row r="31" spans="1:7" ht="20.100000000000001" customHeight="1" x14ac:dyDescent="0.25">
      <c r="A31" s="26" t="s">
        <v>21</v>
      </c>
      <c r="B31" s="10" t="s">
        <v>22</v>
      </c>
      <c r="C31" s="10" t="s">
        <v>25</v>
      </c>
      <c r="D31" s="41">
        <f>D32</f>
        <v>35000</v>
      </c>
      <c r="E31" s="41">
        <f>E32</f>
        <v>35000</v>
      </c>
      <c r="F31" s="41">
        <f t="shared" ref="F31" si="9">F32</f>
        <v>13833.48</v>
      </c>
      <c r="G31" s="141">
        <f t="shared" si="5"/>
        <v>39.524228571428573</v>
      </c>
    </row>
    <row r="32" spans="1:7" ht="20.100000000000001" customHeight="1" x14ac:dyDescent="0.25">
      <c r="A32" s="27" t="s">
        <v>23</v>
      </c>
      <c r="B32" s="22" t="s">
        <v>22</v>
      </c>
      <c r="C32" s="22" t="s">
        <v>24</v>
      </c>
      <c r="D32" s="43">
        <f>[2]Расходы!$D$28</f>
        <v>35000</v>
      </c>
      <c r="E32" s="43">
        <f>[2]Расходы!$E$28</f>
        <v>35000</v>
      </c>
      <c r="F32" s="43">
        <f>[2]Расходы!$F$28</f>
        <v>13833.48</v>
      </c>
      <c r="G32" s="38">
        <f t="shared" si="5"/>
        <v>39.524228571428573</v>
      </c>
    </row>
    <row r="33" spans="1:7" ht="20.100000000000001" customHeight="1" x14ac:dyDescent="0.25">
      <c r="A33" s="17" t="s">
        <v>10</v>
      </c>
      <c r="B33" s="10" t="s">
        <v>31</v>
      </c>
      <c r="C33" s="10" t="s">
        <v>25</v>
      </c>
      <c r="D33" s="41">
        <f>SUM(D34:D35)</f>
        <v>0</v>
      </c>
      <c r="E33" s="41">
        <f t="shared" ref="E33:F33" si="10">SUM(E34:E35)</f>
        <v>5000</v>
      </c>
      <c r="F33" s="41">
        <f t="shared" si="10"/>
        <v>5000</v>
      </c>
      <c r="G33" s="142">
        <f t="shared" si="5"/>
        <v>100</v>
      </c>
    </row>
    <row r="34" spans="1:7" ht="20.100000000000001" hidden="1" customHeight="1" x14ac:dyDescent="0.25">
      <c r="A34" s="19" t="s">
        <v>17</v>
      </c>
      <c r="B34" s="23" t="s">
        <v>31</v>
      </c>
      <c r="C34" s="23" t="s">
        <v>24</v>
      </c>
      <c r="D34" s="161">
        <f>[2]Расходы!$D$30</f>
        <v>0</v>
      </c>
      <c r="E34" s="161">
        <f>[2]Расходы!$E$30</f>
        <v>0</v>
      </c>
      <c r="F34" s="161">
        <f>[2]Расходы!$F$30</f>
        <v>0</v>
      </c>
      <c r="G34" s="162" t="e">
        <f t="shared" si="5"/>
        <v>#DIV/0!</v>
      </c>
    </row>
    <row r="35" spans="1:7" ht="20.100000000000001" customHeight="1" x14ac:dyDescent="0.25">
      <c r="A35" s="158" t="s">
        <v>195</v>
      </c>
      <c r="B35" s="159" t="s">
        <v>31</v>
      </c>
      <c r="C35" s="159" t="s">
        <v>27</v>
      </c>
      <c r="D35" s="160">
        <f>[2]Расходы!$D$31</f>
        <v>0</v>
      </c>
      <c r="E35" s="160">
        <f>[2]Расходы!$E$31</f>
        <v>5000</v>
      </c>
      <c r="F35" s="160">
        <f>[2]Расходы!$F$31</f>
        <v>5000</v>
      </c>
      <c r="G35" s="162">
        <f t="shared" si="5"/>
        <v>100</v>
      </c>
    </row>
    <row r="36" spans="1:7" ht="20.100000000000001" hidden="1" customHeight="1" x14ac:dyDescent="0.25">
      <c r="A36" s="17" t="s">
        <v>11</v>
      </c>
      <c r="B36" s="29" t="s">
        <v>30</v>
      </c>
      <c r="C36" s="29" t="s">
        <v>25</v>
      </c>
      <c r="D36" s="41">
        <f>D37</f>
        <v>0</v>
      </c>
      <c r="E36" s="41">
        <f>E37</f>
        <v>0</v>
      </c>
      <c r="F36" s="41">
        <f t="shared" ref="F36" si="11">F37</f>
        <v>0</v>
      </c>
      <c r="G36" s="142" t="e">
        <f t="shared" si="5"/>
        <v>#DIV/0!</v>
      </c>
    </row>
    <row r="37" spans="1:7" ht="20.100000000000001" hidden="1" customHeight="1" x14ac:dyDescent="0.25">
      <c r="A37" s="30" t="s">
        <v>45</v>
      </c>
      <c r="B37" s="31" t="s">
        <v>30</v>
      </c>
      <c r="C37" s="31" t="s">
        <v>24</v>
      </c>
      <c r="D37" s="44">
        <f>[2]Расходы!$D$33</f>
        <v>0</v>
      </c>
      <c r="E37" s="44">
        <f>[2]Расходы!$E$33</f>
        <v>0</v>
      </c>
      <c r="F37" s="44">
        <f>[2]Расходы!$F$33</f>
        <v>0</v>
      </c>
      <c r="G37" s="140" t="e">
        <f t="shared" si="5"/>
        <v>#DIV/0!</v>
      </c>
    </row>
    <row r="38" spans="1:7" ht="24.95" customHeight="1" x14ac:dyDescent="0.25">
      <c r="A38" s="188" t="s">
        <v>36</v>
      </c>
      <c r="B38" s="188"/>
      <c r="C38" s="188"/>
      <c r="D38" s="45">
        <f>D9+D16+D18+D20+D23+D29+D31+D33+D36+D27</f>
        <v>4484545.3</v>
      </c>
      <c r="E38" s="45">
        <f t="shared" ref="E38:F38" si="12">E9+E16+E18+E20+E23+E29+E31+E33+E36+E27</f>
        <v>5722670.6200000001</v>
      </c>
      <c r="F38" s="45">
        <f t="shared" si="12"/>
        <v>3274912.2399999998</v>
      </c>
      <c r="G38" s="40">
        <f t="shared" si="5"/>
        <v>57.226991687318176</v>
      </c>
    </row>
    <row r="39" spans="1:7" x14ac:dyDescent="0.25">
      <c r="A39" s="1"/>
      <c r="B39" s="32"/>
      <c r="C39" s="28"/>
      <c r="D39" s="28"/>
      <c r="E39" s="28"/>
      <c r="F39" s="28"/>
    </row>
    <row r="40" spans="1:7" x14ac:dyDescent="0.25">
      <c r="A40" s="28"/>
      <c r="B40" s="32"/>
      <c r="C40" s="28"/>
      <c r="D40" s="28"/>
      <c r="E40" s="33"/>
      <c r="F40" s="28"/>
    </row>
    <row r="41" spans="1:7" x14ac:dyDescent="0.25">
      <c r="E41" s="8"/>
    </row>
    <row r="42" spans="1:7" x14ac:dyDescent="0.25">
      <c r="A42" s="35"/>
    </row>
    <row r="43" spans="1:7" x14ac:dyDescent="0.25">
      <c r="E43" s="8"/>
    </row>
    <row r="46" spans="1:7" x14ac:dyDescent="0.25">
      <c r="D46" s="36"/>
    </row>
  </sheetData>
  <mergeCells count="12">
    <mergeCell ref="G7:G8"/>
    <mergeCell ref="A5:G5"/>
    <mergeCell ref="F7:F8"/>
    <mergeCell ref="F1:G1"/>
    <mergeCell ref="F2:G2"/>
    <mergeCell ref="F3:G3"/>
    <mergeCell ref="A38:C38"/>
    <mergeCell ref="A6:E6"/>
    <mergeCell ref="A7:A8"/>
    <mergeCell ref="B7:B8"/>
    <mergeCell ref="C7:C8"/>
    <mergeCell ref="D7:E7"/>
  </mergeCells>
  <pageMargins left="1.0629921259842521" right="0.19685039370078741" top="0.39370078740157483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tabSelected="1" workbookViewId="0">
      <selection activeCell="D4" sqref="D4"/>
    </sheetView>
  </sheetViews>
  <sheetFormatPr defaultRowHeight="12.75" x14ac:dyDescent="0.2"/>
  <cols>
    <col min="1" max="1" width="49" style="148" customWidth="1"/>
    <col min="2" max="3" width="17.7109375" style="148" customWidth="1"/>
    <col min="4" max="4" width="17.7109375" style="149" customWidth="1"/>
    <col min="5" max="5" width="10.42578125" style="148" customWidth="1"/>
    <col min="6" max="6" width="8.140625" style="148" bestFit="1" customWidth="1"/>
    <col min="7" max="7" width="9.85546875" style="148" customWidth="1"/>
    <col min="8" max="16384" width="9.140625" style="148"/>
  </cols>
  <sheetData>
    <row r="1" spans="1:7" ht="15" customHeight="1" x14ac:dyDescent="0.2">
      <c r="D1" s="193" t="s">
        <v>191</v>
      </c>
      <c r="E1" s="193"/>
    </row>
    <row r="2" spans="1:7" ht="41.25" customHeight="1" x14ac:dyDescent="0.2">
      <c r="D2" s="178" t="s">
        <v>209</v>
      </c>
      <c r="E2" s="178"/>
    </row>
    <row r="3" spans="1:7" ht="18" customHeight="1" x14ac:dyDescent="0.2">
      <c r="D3" s="178" t="s">
        <v>215</v>
      </c>
      <c r="E3" s="178"/>
    </row>
    <row r="5" spans="1:7" s="147" customFormat="1" ht="46.5" customHeight="1" x14ac:dyDescent="0.25">
      <c r="A5" s="194" t="s">
        <v>212</v>
      </c>
      <c r="B5" s="194"/>
      <c r="C5" s="194"/>
      <c r="D5" s="194"/>
      <c r="E5" s="194"/>
    </row>
    <row r="6" spans="1:7" s="147" customFormat="1" ht="23.25" customHeight="1" x14ac:dyDescent="0.25">
      <c r="A6" s="195" t="s">
        <v>189</v>
      </c>
      <c r="B6" s="186" t="s">
        <v>193</v>
      </c>
      <c r="C6" s="186"/>
      <c r="D6" s="197" t="s">
        <v>194</v>
      </c>
      <c r="E6" s="174" t="s">
        <v>153</v>
      </c>
    </row>
    <row r="7" spans="1:7" s="147" customFormat="1" ht="35.25" customHeight="1" x14ac:dyDescent="0.25">
      <c r="A7" s="196"/>
      <c r="B7" s="100" t="s">
        <v>156</v>
      </c>
      <c r="C7" s="100" t="s">
        <v>155</v>
      </c>
      <c r="D7" s="197"/>
      <c r="E7" s="174" t="s">
        <v>154</v>
      </c>
    </row>
    <row r="8" spans="1:7" s="147" customFormat="1" ht="49.5" customHeight="1" x14ac:dyDescent="0.25">
      <c r="A8" s="143" t="s">
        <v>213</v>
      </c>
      <c r="B8" s="144">
        <f>Расходы!D38</f>
        <v>4484545.3</v>
      </c>
      <c r="C8" s="144">
        <f>Расходы!E38</f>
        <v>5722670.6200000001</v>
      </c>
      <c r="D8" s="144">
        <f>Расходы!F38</f>
        <v>3274912.2399999998</v>
      </c>
      <c r="E8" s="144">
        <f>D8/C8*100</f>
        <v>57.226991687318176</v>
      </c>
      <c r="F8" s="155"/>
      <c r="G8" s="156"/>
    </row>
    <row r="9" spans="1:7" s="147" customFormat="1" ht="28.5" customHeight="1" x14ac:dyDescent="0.25">
      <c r="A9" s="146" t="s">
        <v>190</v>
      </c>
      <c r="B9" s="145">
        <f>SUM(B8:B8)</f>
        <v>4484545.3</v>
      </c>
      <c r="C9" s="145">
        <f t="shared" ref="C9:D9" si="0">SUM(C8:C8)</f>
        <v>5722670.6200000001</v>
      </c>
      <c r="D9" s="145">
        <f t="shared" si="0"/>
        <v>3274912.2399999998</v>
      </c>
      <c r="E9" s="145">
        <f>SUM(E8:E8)</f>
        <v>57.226991687318176</v>
      </c>
    </row>
    <row r="10" spans="1:7" s="150" customFormat="1" x14ac:dyDescent="0.2">
      <c r="C10" s="151"/>
      <c r="D10" s="152"/>
    </row>
    <row r="11" spans="1:7" x14ac:dyDescent="0.2">
      <c r="C11" s="153"/>
      <c r="D11" s="154"/>
      <c r="E11" s="163"/>
    </row>
  </sheetData>
  <mergeCells count="8">
    <mergeCell ref="D2:E2"/>
    <mergeCell ref="D1:E1"/>
    <mergeCell ref="D3:E3"/>
    <mergeCell ref="A5:E5"/>
    <mergeCell ref="A6:A7"/>
    <mergeCell ref="B6:C6"/>
    <mergeCell ref="E6:E7"/>
    <mergeCell ref="D6:D7"/>
  </mergeCells>
  <pageMargins left="0.84" right="0.15748031496062992" top="0.39370078740157483" bottom="0.98425196850393704" header="0.2362204724409449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Источники</vt:lpstr>
      <vt:lpstr>Расходы</vt:lpstr>
      <vt:lpstr>по распорядителям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'по распорядителям'!Область_печати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2023-10-09T12:03:20Z</dcterms:modified>
</cp:coreProperties>
</file>