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980" windowHeight="8736" activeTab="3"/>
  </bookViews>
  <sheets>
    <sheet name="Доходы" sheetId="4" r:id="rId1"/>
    <sheet name="Источники" sheetId="5" r:id="rId2"/>
    <sheet name="Расходы" sheetId="2" r:id="rId3"/>
    <sheet name="по распорядителям" sheetId="6" r:id="rId4"/>
  </sheets>
  <externalReferences>
    <externalReference r:id="rId5"/>
    <externalReference r:id="rId6"/>
  </externalReferences>
  <definedNames>
    <definedName name="_GoBack" localSheetId="2">Расходы!#REF!</definedName>
    <definedName name="_xlnm._FilterDatabase" localSheetId="2" hidden="1">Расходы!$B$8:$C$37</definedName>
    <definedName name="Excel_BuiltIn_Print_Area" localSheetId="3">#REF!</definedName>
    <definedName name="Excel_BuiltIn_Print_Area">#REF!</definedName>
    <definedName name="Excel_BuiltIn_Print_Titles" localSheetId="3">#REF!</definedName>
    <definedName name="Excel_BuiltIn_Print_Titles">#REF!</definedName>
    <definedName name="FinishMounth">'[1]Параметры отчета'!$C$11</definedName>
    <definedName name="FinishYear" localSheetId="3">#REF!</definedName>
    <definedName name="FinishYear">#REF!</definedName>
    <definedName name="StartMounth">'[1]Параметры отчета'!$C$10</definedName>
    <definedName name="StartYear" localSheetId="3">#REF!</definedName>
    <definedName name="StartYear">#REF!</definedName>
    <definedName name="апрель" localSheetId="3">#REF!</definedName>
    <definedName name="апрель">#REF!</definedName>
    <definedName name="год">#REF!</definedName>
    <definedName name="декабрь" localSheetId="3">#REF!</definedName>
    <definedName name="декабрь">#REF!</definedName>
    <definedName name="_xlnm.Print_Titles" localSheetId="0">Доходы!$7:$8</definedName>
    <definedName name="_xlnm.Print_Titles" localSheetId="1">Источники!$7:$8</definedName>
    <definedName name="_xlnm.Print_Titles" localSheetId="2">Расходы!$7:$8</definedName>
    <definedName name="июль" localSheetId="3">#REF!</definedName>
    <definedName name="июль">#REF!</definedName>
    <definedName name="июнь" localSheetId="3">#REF!</definedName>
    <definedName name="июнь">#REF!</definedName>
    <definedName name="майчик" localSheetId="3">#REF!</definedName>
    <definedName name="майчик">#REF!</definedName>
    <definedName name="март" localSheetId="3">#REF!</definedName>
    <definedName name="март">#REF!</definedName>
    <definedName name="начдата" localSheetId="3">#REF!</definedName>
    <definedName name="начдата">#REF!</definedName>
    <definedName name="ноябрь" localSheetId="3">#REF!</definedName>
    <definedName name="ноябрь">#REF!</definedName>
    <definedName name="_xlnm.Print_Area" localSheetId="0">Доходы!$A$1:$F$71</definedName>
    <definedName name="_xlnm.Print_Area" localSheetId="3">'по распорядителям'!$A$5:$E$9</definedName>
    <definedName name="_xlnm.Print_Area" localSheetId="2">Расходы!$A$1:$G$37</definedName>
    <definedName name="октябрик" localSheetId="3">#REF!</definedName>
    <definedName name="октябрик">#REF!</definedName>
    <definedName name="октябрь" localSheetId="3">#REF!</definedName>
    <definedName name="октябрь">#REF!</definedName>
    <definedName name="сентябрь" localSheetId="3">#REF!</definedName>
    <definedName name="сентябрь">#REF!</definedName>
    <definedName name="справка">#REF!</definedName>
    <definedName name="формат" localSheetId="3">#REF!</definedName>
    <definedName name="формат">#REF!</definedName>
  </definedNames>
  <calcPr calcId="152511"/>
</workbook>
</file>

<file path=xl/calcChain.xml><?xml version="1.0" encoding="utf-8"?>
<calcChain xmlns="http://schemas.openxmlformats.org/spreadsheetml/2006/main">
  <c r="F36" i="2" l="1"/>
  <c r="E36" i="2"/>
  <c r="D36" i="2"/>
  <c r="F34" i="2"/>
  <c r="E34" i="2"/>
  <c r="D34" i="2"/>
  <c r="E69" i="4"/>
  <c r="D69" i="4"/>
  <c r="C69" i="4"/>
  <c r="E66" i="4"/>
  <c r="D66" i="4"/>
  <c r="C66" i="4"/>
  <c r="E44" i="4"/>
  <c r="D44" i="4"/>
  <c r="C44" i="4"/>
  <c r="E27" i="4"/>
  <c r="D27" i="4"/>
  <c r="C27" i="4"/>
  <c r="E22" i="4" l="1"/>
  <c r="E21" i="4" s="1"/>
  <c r="E20" i="4" s="1"/>
  <c r="D22" i="4"/>
  <c r="C22" i="4"/>
  <c r="C21" i="4" s="1"/>
  <c r="C20" i="4" s="1"/>
  <c r="D21" i="4"/>
  <c r="D20" i="4" s="1"/>
  <c r="E38" i="4"/>
  <c r="E37" i="4" s="1"/>
  <c r="D38" i="4"/>
  <c r="D37" i="4" s="1"/>
  <c r="C38" i="4"/>
  <c r="C37" i="4" s="1"/>
  <c r="E35" i="4"/>
  <c r="D35" i="4"/>
  <c r="C35" i="4"/>
  <c r="E28" i="4"/>
  <c r="D28" i="4"/>
  <c r="C28" i="4"/>
  <c r="E25" i="4"/>
  <c r="E24" i="4" s="1"/>
  <c r="E23" i="4" s="1"/>
  <c r="D25" i="4"/>
  <c r="C25" i="4"/>
  <c r="F64" i="4"/>
  <c r="E65" i="4"/>
  <c r="D65" i="4"/>
  <c r="C65" i="4"/>
  <c r="E62" i="4"/>
  <c r="C62" i="4"/>
  <c r="E61" i="4"/>
  <c r="D61" i="4"/>
  <c r="C61" i="4"/>
  <c r="E57" i="4"/>
  <c r="C57" i="4"/>
  <c r="E43" i="4"/>
  <c r="C43" i="4"/>
  <c r="F19" i="2"/>
  <c r="E19" i="2"/>
  <c r="D19" i="2"/>
  <c r="F32" i="2"/>
  <c r="E32" i="2"/>
  <c r="D32" i="2"/>
  <c r="F28" i="2"/>
  <c r="F27" i="2" s="1"/>
  <c r="E28" i="2"/>
  <c r="D28" i="2"/>
  <c r="D27" i="2" s="1"/>
  <c r="E17" i="2"/>
  <c r="D15" i="2"/>
  <c r="E27" i="2"/>
  <c r="F65" i="4" l="1"/>
  <c r="G28" i="2"/>
  <c r="G27" i="2"/>
  <c r="E19" i="4"/>
  <c r="E18" i="4"/>
  <c r="E16" i="4"/>
  <c r="E13" i="4"/>
  <c r="E12" i="4" s="1"/>
  <c r="E11" i="4"/>
  <c r="D62" i="4"/>
  <c r="D57" i="4"/>
  <c r="D43" i="4"/>
  <c r="C19" i="4"/>
  <c r="D19" i="4" s="1"/>
  <c r="C18" i="4"/>
  <c r="D18" i="4" s="1"/>
  <c r="C16" i="4"/>
  <c r="D16" i="4" s="1"/>
  <c r="C13" i="4"/>
  <c r="D13" i="4" s="1"/>
  <c r="C11" i="4"/>
  <c r="D11" i="4" s="1"/>
  <c r="F26" i="2"/>
  <c r="F21" i="2"/>
  <c r="F17" i="2"/>
  <c r="F15" i="2"/>
  <c r="F13" i="2"/>
  <c r="F12" i="2"/>
  <c r="F10" i="2"/>
  <c r="E26" i="2"/>
  <c r="E21" i="2"/>
  <c r="E15" i="2"/>
  <c r="E12" i="2"/>
  <c r="E10" i="2"/>
  <c r="D26" i="2"/>
  <c r="D17" i="2"/>
  <c r="D14" i="2"/>
  <c r="E14" i="2" s="1"/>
  <c r="D13" i="2"/>
  <c r="E13" i="2" s="1"/>
  <c r="D12" i="2"/>
  <c r="D10" i="2"/>
  <c r="E26" i="4"/>
  <c r="E58" i="4" l="1"/>
  <c r="C58" i="4"/>
  <c r="D58" i="4"/>
  <c r="E35" i="2"/>
  <c r="E33" i="2"/>
  <c r="E31" i="2"/>
  <c r="E23" i="2"/>
  <c r="E20" i="2"/>
  <c r="E18" i="2"/>
  <c r="E9" i="2"/>
  <c r="E16" i="2"/>
  <c r="G10" i="2"/>
  <c r="G12" i="2"/>
  <c r="G17" i="2"/>
  <c r="G19" i="2"/>
  <c r="G22" i="2"/>
  <c r="G24" i="2"/>
  <c r="G25" i="2"/>
  <c r="G26" i="2"/>
  <c r="G30" i="2"/>
  <c r="G32" i="2"/>
  <c r="G34" i="2"/>
  <c r="G36" i="2"/>
  <c r="G21" i="2"/>
  <c r="E67" i="4"/>
  <c r="E37" i="2" l="1"/>
  <c r="F13" i="4"/>
  <c r="F19" i="4"/>
  <c r="F28" i="4"/>
  <c r="F29" i="4"/>
  <c r="F30" i="4"/>
  <c r="F32" i="4"/>
  <c r="F33" i="4"/>
  <c r="F36" i="4"/>
  <c r="F42" i="4"/>
  <c r="F44" i="4"/>
  <c r="F45" i="4"/>
  <c r="F46" i="4"/>
  <c r="F48" i="4"/>
  <c r="F49" i="4"/>
  <c r="F50" i="4"/>
  <c r="F51" i="4"/>
  <c r="F52" i="4"/>
  <c r="F53" i="4"/>
  <c r="F54" i="4"/>
  <c r="F55" i="4"/>
  <c r="F56" i="4"/>
  <c r="F58" i="4"/>
  <c r="F59" i="4"/>
  <c r="F62" i="4"/>
  <c r="F66" i="4"/>
  <c r="F68" i="4"/>
  <c r="E15" i="4"/>
  <c r="E63" i="4"/>
  <c r="E47" i="4"/>
  <c r="E41" i="4"/>
  <c r="E17" i="4"/>
  <c r="E10" i="4"/>
  <c r="D67" i="4"/>
  <c r="F67" i="4" s="1"/>
  <c r="C67" i="4"/>
  <c r="D63" i="4"/>
  <c r="C63" i="4"/>
  <c r="D47" i="4"/>
  <c r="C47" i="4"/>
  <c r="F43" i="4"/>
  <c r="C41" i="4"/>
  <c r="E34" i="4"/>
  <c r="D34" i="4"/>
  <c r="C34" i="4"/>
  <c r="D31" i="4"/>
  <c r="F31" i="4" s="1"/>
  <c r="C31" i="4"/>
  <c r="D26" i="4"/>
  <c r="C26" i="4"/>
  <c r="D24" i="4"/>
  <c r="D23" i="4" s="1"/>
  <c r="C24" i="4"/>
  <c r="C23" i="4" s="1"/>
  <c r="D17" i="4"/>
  <c r="C17" i="4"/>
  <c r="D15" i="4"/>
  <c r="C15" i="4"/>
  <c r="D12" i="4"/>
  <c r="C12" i="4"/>
  <c r="F11" i="4"/>
  <c r="C10" i="4"/>
  <c r="F12" i="4" l="1"/>
  <c r="F63" i="4"/>
  <c r="F47" i="4"/>
  <c r="D14" i="4"/>
  <c r="C14" i="4"/>
  <c r="C9" i="4" s="1"/>
  <c r="F17" i="4"/>
  <c r="D10" i="4"/>
  <c r="F10" i="4" s="1"/>
  <c r="D41" i="4"/>
  <c r="F41" i="4" s="1"/>
  <c r="F61" i="4"/>
  <c r="F15" i="4"/>
  <c r="F16" i="4"/>
  <c r="F57" i="4"/>
  <c r="F18" i="4"/>
  <c r="D22" i="5"/>
  <c r="D21" i="5" s="1"/>
  <c r="D20" i="5" s="1"/>
  <c r="D19" i="5" s="1"/>
  <c r="C8" i="6"/>
  <c r="C9" i="6" s="1"/>
  <c r="C40" i="4"/>
  <c r="C39" i="4" s="1"/>
  <c r="E14" i="4"/>
  <c r="E9" i="4" s="1"/>
  <c r="E40" i="4"/>
  <c r="E39" i="4" s="1"/>
  <c r="D9" i="4" l="1"/>
  <c r="F9" i="4" s="1"/>
  <c r="D40" i="4"/>
  <c r="D39" i="4" s="1"/>
  <c r="F14" i="4"/>
  <c r="C71" i="4"/>
  <c r="C18" i="5" s="1"/>
  <c r="C17" i="5" s="1"/>
  <c r="C16" i="5" s="1"/>
  <c r="C15" i="5" s="1"/>
  <c r="F40" i="4" l="1"/>
  <c r="D71" i="4"/>
  <c r="D18" i="5" s="1"/>
  <c r="D17" i="5" s="1"/>
  <c r="D16" i="5" s="1"/>
  <c r="D15" i="5" s="1"/>
  <c r="D14" i="5" s="1"/>
  <c r="D23" i="5" s="1"/>
  <c r="F39" i="4"/>
  <c r="E71" i="4"/>
  <c r="F71" i="4" l="1"/>
  <c r="E18" i="5"/>
  <c r="F18" i="5" l="1"/>
  <c r="E17" i="5"/>
  <c r="E16" i="5" l="1"/>
  <c r="F17" i="5"/>
  <c r="E15" i="5" l="1"/>
  <c r="F16" i="5"/>
  <c r="F15" i="5" l="1"/>
  <c r="F29" i="2" l="1"/>
  <c r="G29" i="2" s="1"/>
  <c r="D29" i="2"/>
  <c r="D20" i="2"/>
  <c r="D33" i="2" l="1"/>
  <c r="D31" i="2"/>
  <c r="D35" i="2"/>
  <c r="D18" i="2"/>
  <c r="D23" i="2"/>
  <c r="D16" i="2" l="1"/>
  <c r="D9" i="2"/>
  <c r="D37" i="2" s="1"/>
  <c r="F20" i="2" l="1"/>
  <c r="G20" i="2" s="1"/>
  <c r="B8" i="6" l="1"/>
  <c r="B9" i="6" s="1"/>
  <c r="C22" i="5"/>
  <c r="C21" i="5" s="1"/>
  <c r="C20" i="5" s="1"/>
  <c r="C19" i="5" s="1"/>
  <c r="C14" i="5" s="1"/>
  <c r="C23" i="5" s="1"/>
  <c r="F33" i="2"/>
  <c r="G33" i="2" s="1"/>
  <c r="F31" i="2"/>
  <c r="F23" i="2"/>
  <c r="G23" i="2" s="1"/>
  <c r="G15" i="2"/>
  <c r="G14" i="2"/>
  <c r="F35" i="2"/>
  <c r="G35" i="2" s="1"/>
  <c r="G31" i="2" l="1"/>
  <c r="F18" i="2"/>
  <c r="G18" i="2" s="1"/>
  <c r="G13" i="2"/>
  <c r="G11" i="2"/>
  <c r="F16" i="2"/>
  <c r="G16" i="2" s="1"/>
  <c r="F9" i="2" l="1"/>
  <c r="G9" i="2" s="1"/>
  <c r="F37" i="2" l="1"/>
  <c r="E22" i="5" s="1"/>
  <c r="F22" i="5" l="1"/>
  <c r="E21" i="5"/>
  <c r="G37" i="2"/>
  <c r="D8" i="6"/>
  <c r="E20" i="5" l="1"/>
  <c r="F21" i="5"/>
  <c r="D9" i="6"/>
  <c r="E8" i="6"/>
  <c r="E9" i="6" s="1"/>
  <c r="E19" i="5" l="1"/>
  <c r="F20" i="5"/>
  <c r="F19" i="5" l="1"/>
  <c r="E14" i="5"/>
  <c r="E23" i="5" l="1"/>
</calcChain>
</file>

<file path=xl/sharedStrings.xml><?xml version="1.0" encoding="utf-8"?>
<sst xmlns="http://schemas.openxmlformats.org/spreadsheetml/2006/main" count="285" uniqueCount="219">
  <si>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</si>
  <si>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</si>
  <si>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</si>
  <si>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</si>
  <si>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</si>
  <si>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</si>
  <si>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</si>
  <si>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</si>
  <si>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</si>
  <si>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</si>
  <si>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Социальная политика</t>
  </si>
  <si>
    <t>Физическая культура и спорт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</si>
  <si>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</si>
  <si>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</si>
  <si>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</si>
  <si>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</si>
  <si>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</si>
  <si>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</si>
  <si>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 xml:space="preserve">Молодежная политика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</si>
  <si>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</si>
  <si>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</si>
  <si>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</si>
  <si>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</si>
  <si>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</si>
  <si>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</si>
  <si>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</si>
  <si>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</si>
  <si>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</si>
  <si>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</si>
  <si>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</si>
  <si>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</si>
  <si>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10</t>
  </si>
  <si>
    <t>09</t>
  </si>
  <si>
    <t>12</t>
  </si>
  <si>
    <t>05</t>
  </si>
  <si>
    <t>07</t>
  </si>
  <si>
    <t>ВСЕГО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</si>
  <si>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</si>
  <si>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(ПРИМЕР!!!)</t>
  </si>
  <si>
    <t xml:space="preserve">Наименование разделов/подразделов </t>
  </si>
  <si>
    <t>Раздел</t>
  </si>
  <si>
    <t>Под-раздел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</si>
  <si>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</si>
  <si>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</si>
  <si>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</si>
  <si>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Физическая культура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</si>
  <si>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</si>
  <si>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>Наименование доходов</t>
  </si>
  <si>
    <t>Код бюджетной классификации Российской Федерации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</si>
  <si>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</si>
  <si>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</si>
  <si>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</si>
  <si>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</si>
  <si>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</si>
  <si>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</si>
  <si>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</si>
  <si>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</si>
  <si>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сельскохозяйственный налог</t>
  </si>
  <si>
    <t>1 05 03010 01 0000 110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</si>
  <si>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</si>
  <si>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</si>
  <si>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</si>
  <si>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</si>
  <si>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</si>
  <si>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</si>
  <si>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</si>
  <si>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</si>
  <si>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 xml:space="preserve">   Земельный налог с организаций</t>
  </si>
  <si>
    <t>1 06 06030 00 0000 110</t>
  </si>
  <si>
    <t xml:space="preserve">   Земельный налог с физических лиц</t>
  </si>
  <si>
    <t>1 06 06040 00 0000 110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</si>
  <si>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</si>
  <si>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</si>
  <si>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</si>
  <si>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</si>
  <si>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</si>
  <si>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</si>
  <si>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</si>
  <si>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</si>
  <si>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</si>
  <si>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</si>
  <si>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</si>
  <si>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</si>
  <si>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</si>
  <si>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</si>
  <si>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</si>
  <si>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</si>
  <si>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</si>
  <si>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</si>
  <si>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</si>
  <si>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</si>
  <si>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</si>
  <si>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</si>
  <si>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ШТРАФЫ, САНКЦИИ, ВОЗМЕЩЕНИЕ УЩЕРБА</t>
  </si>
  <si>
    <t>1 16 00000 00 0000 000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</si>
  <si>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</si>
  <si>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</si>
  <si>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</si>
  <si>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</si>
  <si>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</si>
  <si>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</si>
  <si>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</si>
  <si>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</si>
  <si>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</si>
  <si>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</si>
  <si>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из них: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</si>
  <si>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</si>
  <si>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</si>
  <si>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</si>
  <si>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</si>
  <si>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</si>
  <si>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</si>
  <si>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Прочие дотации бюджетам сельских поселений</t>
  </si>
  <si>
    <t>2 02 19999 10 0000 150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</si>
  <si>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</si>
  <si>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</si>
  <si>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</si>
  <si>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</si>
  <si>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</si>
  <si>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</si>
  <si>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</si>
  <si>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</si>
  <si>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</si>
  <si>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</si>
  <si>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Субсидии бюджетам сельских поселений на поддержку отрасли культуры</t>
  </si>
  <si>
    <t>2 02 25519 10 0000 150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</si>
  <si>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</si>
  <si>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</si>
  <si>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Субсидии бюджетам сельских поселений на обеспечение комплексного развития сельских территорий</t>
  </si>
  <si>
    <t>2 02 25576 10 0000 150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</si>
  <si>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</si>
  <si>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2 02 27112 10 0000 150</t>
  </si>
  <si>
    <t>Прочие субсидии бюджетам сельских поселений</t>
  </si>
  <si>
    <t>2 02 29999 10 0000 150</t>
  </si>
  <si>
    <t>Субвенции бюджетам субъектов Российской Федерации и муниципальных образований</t>
  </si>
  <si>
    <t>2 02 30000 00 0000 150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</si>
  <si>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</si>
  <si>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</si>
  <si>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2 02 35118 10 0000 150</t>
  </si>
  <si>
    <t>Единая субвенция бюджетам сельских поселений</t>
  </si>
  <si>
    <t>2 02 39998 10 0000 150</t>
  </si>
  <si>
    <t>Иные межбюджетные трансферты бюджетам субъектов Российской Федерации и муниципальных образований</t>
  </si>
  <si>
    <t>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</si>
  <si>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</si>
  <si>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</si>
  <si>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</si>
  <si>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</si>
  <si>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</si>
  <si>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</si>
  <si>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бюджеты сельских поселений</t>
  </si>
  <si>
    <t>2 07 05000 10 0000 150</t>
  </si>
  <si>
    <t>ВСЕГО ДОХОДОВ</t>
  </si>
  <si>
    <t xml:space="preserve">% исп.к уточн.                                                                                                                                                                                      плану </t>
  </si>
  <si>
    <t xml:space="preserve">     года</t>
  </si>
  <si>
    <t>Уточненный план</t>
  </si>
  <si>
    <t>Первоначальный план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</si>
  <si>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</si>
  <si>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</si>
  <si>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</si>
  <si>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</si>
  <si>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</si>
  <si>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</si>
  <si>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</si>
  <si>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</si>
  <si>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</si>
  <si>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</si>
  <si>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</si>
  <si>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</si>
  <si>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</si>
  <si>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</si>
  <si>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</si>
  <si>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</si>
  <si>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</si>
  <si>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</si>
  <si>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</si>
  <si>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</si>
  <si>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</si>
  <si>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</si>
  <si>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</si>
  <si>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</si>
  <si>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</si>
  <si>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</si>
  <si>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</si>
  <si>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</si>
  <si>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</si>
  <si>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</si>
  <si>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</si>
  <si>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Наименование</t>
  </si>
  <si>
    <t>ВСЕГО</t>
  </si>
  <si>
    <t>Приложение № 4</t>
  </si>
  <si>
    <t>Приложение № 1</t>
  </si>
  <si>
    <t>Приложение № 2</t>
  </si>
  <si>
    <t>Приложение № 3</t>
  </si>
  <si>
    <t>Сумма, рублей</t>
  </si>
  <si>
    <t>Исполнено, рублей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</si>
  <si>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</si>
  <si>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Охрана окружающей среды</t>
  </si>
  <si>
    <t>Другие вопросы в области охраны окружающей среды</t>
  </si>
  <si>
    <t>ПРОЧИЕ НЕНАЛОГОВЫЕ ДОХОДЫ</t>
  </si>
  <si>
    <t>1 17 00000 00 0000 000</t>
  </si>
  <si>
    <t>Прочие неналоговые доходы бюджетов сельских поселений</t>
  </si>
  <si>
    <t>1 17 05050 10 0000 180</t>
  </si>
  <si>
    <t>ЗАДОЛЖЕННОСТЬ И ПЕРЕРАСЧЕТЫ ПО ОТМЕНЕННЫМ НАЛОГАМ, СБОРАМ И ИНЫМ ОБЯЗАТЕЛЬНЫМ ПЛАТЕЖАМ</t>
  </si>
  <si>
    <t>1 09 00000 00 0000 000</t>
  </si>
  <si>
    <t>Налоги на имущество</t>
  </si>
  <si>
    <t>1 09 04000 00 0000 110</t>
  </si>
  <si>
    <t>Земельный налог (по обязательствам, возникшим до 1 января 2006 года)</t>
  </si>
  <si>
    <t>1 09 04053 10 0000 110</t>
  </si>
  <si>
    <t xml:space="preserve">к постановлению администрации сельского поселения "Низовское" Вельского муниципального района Архангельской области </t>
  </si>
  <si>
    <t>Отчет об исполнении бюджета сельского поселения "Низовское" Вельского муниципального района Архангельской области по доходам на 01.04.2024 года</t>
  </si>
  <si>
    <t>Отчет об исполнении бюджета сельского поселения "Низовское" Вельского муниципального района Архангельской области по источникам финансирования дефицита бюджета на 01.04.2024 года</t>
  </si>
  <si>
    <t>Отчет об исполнении бюджета сельского поселения "Низовское" Вельского муниципального района Архангельской области по расходам на 01.04.2024 года по разделам и подразделам функциональной классификации расходов бюджетов РФ</t>
  </si>
  <si>
    <t>Администрация сельского поселения "Низовское" Вельского муниципального района Архангельской области</t>
  </si>
  <si>
    <t xml:space="preserve">           Отчет об исполнении бюджета сельского поселения "Низовское" Вельского муниципального района Архангельской области в разрезе распорядителей бюджетных средств на 01.04.2024 года 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</si>
  <si>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</si>
  <si>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2 08 00000 00 0000 000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</si>
  <si>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</si>
  <si>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2 08 05000 10 0000 150</t>
  </si>
  <si>
    <t>от "25" апреля 2024 года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</si>
</sst>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1" fillId="0" borderId="0"/>
    <xf numFmtId="0" fontId="16" fillId="0" borderId="0"/>
    <xf numFmtId="0" fontId="16" fillId="0" borderId="0"/>
    <xf numFmtId="0" fontId="19" fillId="0" borderId="0"/>
  </cellStyleXfs>
  <cellXfs count="176">
    <xf numFmtId="0" fontId="0" fillId="0" borderId="0" xfId="0"/>
    <xf numFmtId="0" fontId="1" fillId="0" borderId="0" xfId="0" applyFont="1" applyFill="1" applyAlignment="1">
      <alignment vertical="center"/>
    </xf>
    <xf numFmtId="0" fontId="7" fillId="0" borderId="0" xfId="0" applyFont="1" applyFill="1"/>
    <xf numFmtId="164" fontId="7" fillId="0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49" fontId="1" fillId="5" borderId="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49" fontId="6" fillId="3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49" fontId="7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1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 wrapText="1"/>
    </xf>
    <xf numFmtId="49" fontId="6" fillId="0" borderId="4" xfId="1" applyNumberFormat="1" applyFont="1" applyFill="1" applyBorder="1" applyAlignment="1">
      <alignment horizontal="center" vertical="center"/>
    </xf>
    <xf numFmtId="4" fontId="13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10" xfId="1" applyFont="1" applyFill="1" applyBorder="1" applyAlignment="1">
      <alignment horizontal="left" vertical="center" wrapText="1" indent="1"/>
    </xf>
    <xf numFmtId="0" fontId="2" fillId="0" borderId="10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wrapText="1" indent="1"/>
    </xf>
    <xf numFmtId="0" fontId="12" fillId="0" borderId="0" xfId="1" applyFont="1" applyFill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4" xfId="1" applyNumberFormat="1" applyFont="1" applyBorder="1" applyAlignment="1">
      <alignment horizontal="left" wrapText="1" inden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wrapText="1" indent="1"/>
    </xf>
    <xf numFmtId="0" fontId="2" fillId="0" borderId="6" xfId="1" applyFont="1" applyFill="1" applyBorder="1" applyAlignment="1">
      <alignment horizontal="left" vertical="center" wrapText="1" indent="1"/>
    </xf>
    <xf numFmtId="49" fontId="2" fillId="0" borderId="6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4" fontId="13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left" vertical="center" wrapText="1" indent="1"/>
    </xf>
    <xf numFmtId="4" fontId="2" fillId="2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top" wrapText="1" indent="1"/>
    </xf>
    <xf numFmtId="0" fontId="6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14" fillId="0" borderId="0" xfId="1" applyFont="1" applyFill="1" applyBorder="1"/>
    <xf numFmtId="49" fontId="14" fillId="0" borderId="0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/>
    </xf>
    <xf numFmtId="0" fontId="8" fillId="0" borderId="0" xfId="2" applyFont="1"/>
    <xf numFmtId="0" fontId="6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/>
    </xf>
    <xf numFmtId="164" fontId="13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/>
    <xf numFmtId="0" fontId="2" fillId="4" borderId="3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164" fontId="2" fillId="4" borderId="3" xfId="2" applyNumberFormat="1" applyFont="1" applyFill="1" applyBorder="1" applyAlignment="1">
      <alignment horizontal="right" vertical="center"/>
    </xf>
    <xf numFmtId="0" fontId="8" fillId="4" borderId="0" xfId="2" applyFont="1" applyFill="1" applyAlignment="1">
      <alignment vertical="center"/>
    </xf>
    <xf numFmtId="0" fontId="2" fillId="4" borderId="4" xfId="2" applyFont="1" applyFill="1" applyBorder="1" applyAlignment="1">
      <alignment horizontal="left" vertical="center" wrapText="1" indent="1"/>
    </xf>
    <xf numFmtId="0" fontId="2" fillId="4" borderId="4" xfId="2" applyFont="1" applyFill="1" applyBorder="1" applyAlignment="1">
      <alignment horizontal="center" vertical="center" wrapText="1"/>
    </xf>
    <xf numFmtId="164" fontId="2" fillId="4" borderId="4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horizontal="left" vertical="center" wrapText="1" indent="1"/>
    </xf>
    <xf numFmtId="0" fontId="2" fillId="4" borderId="5" xfId="2" applyFont="1" applyFill="1" applyBorder="1" applyAlignment="1">
      <alignment horizontal="center" vertical="center" wrapText="1"/>
    </xf>
    <xf numFmtId="164" fontId="2" fillId="4" borderId="5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/>
    </xf>
    <xf numFmtId="0" fontId="8" fillId="0" borderId="0" xfId="2" applyFont="1" applyAlignment="1">
      <alignment horizontal="center"/>
    </xf>
    <xf numFmtId="0" fontId="2" fillId="0" borderId="0" xfId="0" applyFont="1" applyAlignment="1"/>
    <xf numFmtId="4" fontId="2" fillId="0" borderId="4" xfId="2" applyNumberFormat="1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center" vertical="center"/>
    </xf>
    <xf numFmtId="4" fontId="2" fillId="0" borderId="3" xfId="2" applyNumberFormat="1" applyFont="1" applyBorder="1" applyAlignment="1">
      <alignment horizontal="center" vertical="center"/>
    </xf>
    <xf numFmtId="4" fontId="2" fillId="0" borderId="5" xfId="2" applyNumberFormat="1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/>
    </xf>
    <xf numFmtId="165" fontId="2" fillId="0" borderId="7" xfId="2" applyNumberFormat="1" applyFont="1" applyBorder="1" applyAlignment="1">
      <alignment horizontal="center" vertical="center"/>
    </xf>
    <xf numFmtId="165" fontId="2" fillId="0" borderId="4" xfId="2" applyNumberFormat="1" applyFont="1" applyBorder="1" applyAlignment="1">
      <alignment horizontal="center" vertical="center"/>
    </xf>
    <xf numFmtId="165" fontId="2" fillId="0" borderId="5" xfId="2" applyNumberFormat="1" applyFont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165" fontId="6" fillId="0" borderId="8" xfId="2" applyNumberFormat="1" applyFont="1" applyBorder="1" applyAlignment="1">
      <alignment horizontal="center" vertical="center"/>
    </xf>
    <xf numFmtId="0" fontId="15" fillId="0" borderId="0" xfId="0" applyFont="1" applyAlignment="1"/>
    <xf numFmtId="165" fontId="1" fillId="0" borderId="8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19" fillId="0" borderId="0" xfId="4"/>
    <xf numFmtId="0" fontId="14" fillId="0" borderId="0" xfId="4" applyFont="1"/>
    <xf numFmtId="164" fontId="16" fillId="0" borderId="11" xfId="4" applyNumberFormat="1" applyFont="1" applyFill="1" applyBorder="1" applyAlignment="1">
      <alignment horizontal="right"/>
    </xf>
    <xf numFmtId="164" fontId="20" fillId="0" borderId="0" xfId="4" applyNumberFormat="1" applyFont="1" applyFill="1" applyBorder="1"/>
    <xf numFmtId="0" fontId="20" fillId="0" borderId="0" xfId="4" applyFont="1"/>
    <xf numFmtId="0" fontId="19" fillId="0" borderId="0" xfId="4" applyBorder="1"/>
    <xf numFmtId="165" fontId="21" fillId="0" borderId="0" xfId="4" applyNumberFormat="1" applyFont="1" applyFill="1" applyBorder="1" applyAlignment="1">
      <alignment horizontal="right"/>
    </xf>
    <xf numFmtId="165" fontId="19" fillId="0" borderId="0" xfId="4" applyNumberFormat="1"/>
    <xf numFmtId="0" fontId="19" fillId="0" borderId="0" xfId="4" applyFill="1" applyBorder="1"/>
    <xf numFmtId="165" fontId="19" fillId="0" borderId="0" xfId="4" applyNumberFormat="1" applyFill="1"/>
    <xf numFmtId="0" fontId="19" fillId="0" borderId="0" xfId="4" applyFill="1"/>
    <xf numFmtId="0" fontId="2" fillId="0" borderId="1" xfId="4" applyFont="1" applyFill="1" applyBorder="1" applyAlignment="1">
      <alignment wrapText="1"/>
    </xf>
    <xf numFmtId="164" fontId="2" fillId="0" borderId="1" xfId="4" applyNumberFormat="1" applyFon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164" fontId="16" fillId="0" borderId="0" xfId="4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wrapText="1"/>
    </xf>
    <xf numFmtId="165" fontId="13" fillId="0" borderId="3" xfId="1" applyNumberFormat="1" applyFont="1" applyFill="1" applyBorder="1" applyAlignment="1">
      <alignment horizontal="center" vertical="center"/>
    </xf>
    <xf numFmtId="0" fontId="22" fillId="0" borderId="0" xfId="4" applyFont="1" applyAlignment="1">
      <alignment horizontal="right"/>
    </xf>
    <xf numFmtId="0" fontId="22" fillId="0" borderId="0" xfId="4" applyFont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3" fillId="4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M\BudgetAx\&#1055;&#1086;&#1083;&#1100;&#1079;&#1086;&#1074;&#1072;&#1090;&#1077;&#1083;&#1080;\&#1050;&#1086;&#1090;&#1083;&#1072;&#1089;%20&#1075;&#1086;&#1088;\&#1052;&#1077;&#1089;&#1103;&#1095;&#1085;&#1099;&#1081;%20&#1086;&#1090;&#1095;&#1077;&#1090;(&#1050;&#1072;&#1079;&#108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zov\Desktop\&#1056;&#1072;&#1073;&#1086;&#1090;&#1072;\&#1057;&#1086;&#1073;&#1088;&#1072;&#1085;&#1080;&#1077;%20&#1076;&#1077;&#1087;&#1091;&#1090;&#1072;&#1090;&#1086;&#1074;\&#1055;&#1088;&#1086;&#1077;&#1082;&#1090;%20&#1088;&#1077;&#1096;&#1077;&#1085;&#1080;&#1103;%2015%20&#1089;&#1077;&#1089;&#1089;&#1080;&#1103;\&#1088;&#1077;&#1096;&#1077;&#1085;&#1080;&#1077;%20&#8470;91\&#1057;&#1087;&#1088;&#1072;&#1074;&#1082;&#1072;%20&#1087;&#1086;%20&#1080;&#1089;&#1087;&#1086;&#1083;&#1085;&#1077;&#1085;&#1080;&#1102;%20&#1073;&#1102;&#1076;&#1078;&#1077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Источники"/>
      <sheetName val="Расходы"/>
      <sheetName val="по распорядителям"/>
    </sheetNames>
    <sheetDataSet>
      <sheetData sheetId="0">
        <row r="7">
          <cell r="C7">
            <v>107887</v>
          </cell>
          <cell r="E7">
            <v>24943.35</v>
          </cell>
        </row>
        <row r="9">
          <cell r="C9">
            <v>0</v>
          </cell>
          <cell r="E9">
            <v>0</v>
          </cell>
        </row>
        <row r="12">
          <cell r="C12">
            <v>163440</v>
          </cell>
          <cell r="E12">
            <v>14548.9</v>
          </cell>
        </row>
        <row r="14">
          <cell r="C14">
            <v>80000</v>
          </cell>
          <cell r="E14">
            <v>12026.68</v>
          </cell>
        </row>
        <row r="15">
          <cell r="C15">
            <v>266831</v>
          </cell>
          <cell r="E15">
            <v>13439.28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3">
          <cell r="C23">
            <v>0</v>
          </cell>
          <cell r="D23">
            <v>0</v>
          </cell>
          <cell r="E23">
            <v>29201.98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9">
          <cell r="C39">
            <v>167702.76</v>
          </cell>
          <cell r="E39">
            <v>41929.760000000002</v>
          </cell>
        </row>
        <row r="40">
          <cell r="C40">
            <v>3529889.64</v>
          </cell>
          <cell r="D40">
            <v>3529889.64</v>
          </cell>
          <cell r="E40">
            <v>882476.64</v>
          </cell>
        </row>
        <row r="53">
          <cell r="C53">
            <v>0</v>
          </cell>
          <cell r="E53">
            <v>0</v>
          </cell>
        </row>
        <row r="57">
          <cell r="C57">
            <v>215472.52</v>
          </cell>
          <cell r="D57">
            <v>222747.02</v>
          </cell>
          <cell r="E57">
            <v>55686.75</v>
          </cell>
        </row>
        <row r="58">
          <cell r="C58">
            <v>87500</v>
          </cell>
          <cell r="E58">
            <v>21875</v>
          </cell>
        </row>
        <row r="61">
          <cell r="C61">
            <v>0</v>
          </cell>
          <cell r="D61">
            <v>1347500</v>
          </cell>
          <cell r="E61">
            <v>822067.11</v>
          </cell>
        </row>
        <row r="62">
          <cell r="C62">
            <v>0</v>
          </cell>
          <cell r="D62">
            <v>10000</v>
          </cell>
          <cell r="E62">
            <v>10000</v>
          </cell>
        </row>
      </sheetData>
      <sheetData sheetId="1"/>
      <sheetData sheetId="2">
        <row r="6">
          <cell r="D6">
            <v>934276.14</v>
          </cell>
          <cell r="E6">
            <v>934276.14</v>
          </cell>
          <cell r="F6">
            <v>167649</v>
          </cell>
        </row>
        <row r="8">
          <cell r="D8">
            <v>3054218.55</v>
          </cell>
          <cell r="E8">
            <v>3054218.55</v>
          </cell>
          <cell r="F8">
            <v>642681.89</v>
          </cell>
        </row>
        <row r="9">
          <cell r="D9">
            <v>65233</v>
          </cell>
          <cell r="F9">
            <v>16333</v>
          </cell>
        </row>
        <row r="10">
          <cell r="D10">
            <v>5000</v>
          </cell>
        </row>
        <row r="11">
          <cell r="D11">
            <v>10000</v>
          </cell>
          <cell r="E11">
            <v>10000</v>
          </cell>
          <cell r="F11">
            <v>2100</v>
          </cell>
        </row>
        <row r="13">
          <cell r="D13">
            <v>215472.52</v>
          </cell>
          <cell r="E13">
            <v>222747.02</v>
          </cell>
          <cell r="F13">
            <v>45763.54</v>
          </cell>
        </row>
        <row r="15">
          <cell r="D15">
            <v>10000</v>
          </cell>
          <cell r="E15">
            <v>20000</v>
          </cell>
          <cell r="F15">
            <v>10000</v>
          </cell>
        </row>
        <row r="17">
          <cell r="E17">
            <v>1300000</v>
          </cell>
          <cell r="F17">
            <v>774567.11</v>
          </cell>
        </row>
        <row r="22">
          <cell r="D22">
            <v>194180.61</v>
          </cell>
          <cell r="E22">
            <v>341030.61</v>
          </cell>
          <cell r="F22">
            <v>41767.01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8">
          <cell r="D28">
            <v>25000</v>
          </cell>
          <cell r="E28">
            <v>25000</v>
          </cell>
          <cell r="F28">
            <v>5530</v>
          </cell>
        </row>
        <row r="30">
          <cell r="D30">
            <v>136250</v>
          </cell>
          <cell r="E30">
            <v>136250</v>
          </cell>
          <cell r="F30">
            <v>22707.119999999999</v>
          </cell>
        </row>
        <row r="32">
          <cell r="D32">
            <v>0</v>
          </cell>
          <cell r="E32">
            <v>5650</v>
          </cell>
          <cell r="F32">
            <v>5638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zoomScaleNormal="100" zoomScaleSheetLayoutView="100" workbookViewId="0">
      <selection activeCell="E3" sqref="E3:F3"/>
    </sheetView>
  </sheetViews>
  <sheetFormatPr defaultColWidth="9.109375" defaultRowHeight="15.6" x14ac:dyDescent="0.25"/>
  <cols>
    <col min="1" max="1" width="59.5546875" style="41" customWidth="1"/>
    <col min="2" max="2" width="27.6640625" style="41" customWidth="1"/>
    <col min="3" max="4" width="17.6640625" style="77" customWidth="1"/>
    <col min="5" max="5" width="17.6640625" style="79" customWidth="1"/>
    <col min="6" max="6" width="11.88671875" style="79" customWidth="1"/>
    <col min="7" max="16384" width="9.109375" style="41"/>
  </cols>
  <sheetData>
    <row r="1" spans="1:6" ht="15" x14ac:dyDescent="0.25">
      <c r="E1" s="156" t="s">
        <v>190</v>
      </c>
      <c r="F1" s="156"/>
    </row>
    <row r="2" spans="1:6" ht="65.25" customHeight="1" x14ac:dyDescent="0.25">
      <c r="E2" s="157" t="s">
        <v>208</v>
      </c>
      <c r="F2" s="157"/>
    </row>
    <row r="3" spans="1:6" ht="15.75" customHeight="1" x14ac:dyDescent="0.25">
      <c r="E3" s="157" t="s">
        <v>218</v>
      </c>
      <c r="F3" s="157"/>
    </row>
    <row r="5" spans="1:6" ht="53.1" customHeight="1" x14ac:dyDescent="0.25">
      <c r="A5" s="159" t="s">
        <v>209</v>
      </c>
      <c r="B5" s="159"/>
      <c r="C5" s="159"/>
      <c r="D5" s="159"/>
      <c r="E5" s="159"/>
      <c r="F5" s="159"/>
    </row>
    <row r="6" spans="1:6" ht="64.5" hidden="1" customHeight="1" x14ac:dyDescent="0.3">
      <c r="A6" s="160" t="s">
        <v>46</v>
      </c>
      <c r="B6" s="160"/>
      <c r="C6" s="160"/>
      <c r="D6" s="160"/>
    </row>
    <row r="7" spans="1:6" ht="23.25" customHeight="1" x14ac:dyDescent="0.25">
      <c r="A7" s="161" t="s">
        <v>47</v>
      </c>
      <c r="B7" s="161" t="s">
        <v>48</v>
      </c>
      <c r="C7" s="162" t="s">
        <v>193</v>
      </c>
      <c r="D7" s="162"/>
      <c r="E7" s="163" t="s">
        <v>194</v>
      </c>
      <c r="F7" s="158" t="s">
        <v>152</v>
      </c>
    </row>
    <row r="8" spans="1:6" ht="36.9" customHeight="1" x14ac:dyDescent="0.25">
      <c r="A8" s="161"/>
      <c r="B8" s="161"/>
      <c r="C8" s="42" t="s">
        <v>155</v>
      </c>
      <c r="D8" s="42" t="s">
        <v>154</v>
      </c>
      <c r="E8" s="163"/>
      <c r="F8" s="158" t="s">
        <v>153</v>
      </c>
    </row>
    <row r="9" spans="1:6" ht="16.2" x14ac:dyDescent="0.25">
      <c r="A9" s="43" t="s">
        <v>49</v>
      </c>
      <c r="B9" s="44" t="s">
        <v>50</v>
      </c>
      <c r="C9" s="45">
        <f>C10+C12+C14+C23+C26+C31+C34+C20+C37</f>
        <v>618158</v>
      </c>
      <c r="D9" s="45">
        <f t="shared" ref="D9:E9" si="0">D10+D12+D14+D23+D26+D31+D34+D20+D37</f>
        <v>618158</v>
      </c>
      <c r="E9" s="45">
        <f t="shared" si="0"/>
        <v>94160.19</v>
      </c>
      <c r="F9" s="86">
        <f t="shared" ref="F9:F10" si="1">E9/D9*100</f>
        <v>15.23238233590765</v>
      </c>
    </row>
    <row r="10" spans="1:6" ht="21" customHeight="1" x14ac:dyDescent="0.25">
      <c r="A10" s="46" t="s">
        <v>51</v>
      </c>
      <c r="B10" s="47" t="s">
        <v>52</v>
      </c>
      <c r="C10" s="48">
        <f>C11</f>
        <v>107887</v>
      </c>
      <c r="D10" s="48">
        <f t="shared" ref="D10:E10" si="2">D11</f>
        <v>107887</v>
      </c>
      <c r="E10" s="48">
        <f t="shared" si="2"/>
        <v>24943.35</v>
      </c>
      <c r="F10" s="81">
        <f t="shared" si="1"/>
        <v>23.11988469417075</v>
      </c>
    </row>
    <row r="11" spans="1:6" ht="17.399999999999999" customHeight="1" x14ac:dyDescent="0.25">
      <c r="A11" s="49" t="s">
        <v>53</v>
      </c>
      <c r="B11" s="47" t="s">
        <v>54</v>
      </c>
      <c r="C11" s="48">
        <f>[2]Доходы!$C$7</f>
        <v>107887</v>
      </c>
      <c r="D11" s="48">
        <f>C11</f>
        <v>107887</v>
      </c>
      <c r="E11" s="48">
        <f>[2]Доходы!$E$7</f>
        <v>24943.35</v>
      </c>
      <c r="F11" s="81">
        <f>E11/D11*100</f>
        <v>23.11988469417075</v>
      </c>
    </row>
    <row r="12" spans="1:6" ht="17.399999999999999" hidden="1" customHeight="1" x14ac:dyDescent="0.25">
      <c r="A12" s="50" t="s">
        <v>55</v>
      </c>
      <c r="B12" s="47" t="s">
        <v>56</v>
      </c>
      <c r="C12" s="48">
        <f>C13</f>
        <v>0</v>
      </c>
      <c r="D12" s="48">
        <f t="shared" ref="D12:E12" si="3">D13</f>
        <v>0</v>
      </c>
      <c r="E12" s="48">
        <f t="shared" si="3"/>
        <v>0</v>
      </c>
      <c r="F12" s="81" t="e">
        <f t="shared" ref="F12:F71" si="4">E12/D12*100</f>
        <v>#DIV/0!</v>
      </c>
    </row>
    <row r="13" spans="1:6" ht="17.399999999999999" hidden="1" customHeight="1" x14ac:dyDescent="0.25">
      <c r="A13" s="49" t="s">
        <v>57</v>
      </c>
      <c r="B13" s="47" t="s">
        <v>58</v>
      </c>
      <c r="C13" s="48">
        <f>[2]Доходы!$C$9</f>
        <v>0</v>
      </c>
      <c r="D13" s="48">
        <f>C13</f>
        <v>0</v>
      </c>
      <c r="E13" s="48">
        <f>[2]Доходы!$E$9</f>
        <v>0</v>
      </c>
      <c r="F13" s="81" t="e">
        <f t="shared" si="4"/>
        <v>#DIV/0!</v>
      </c>
    </row>
    <row r="14" spans="1:6" x14ac:dyDescent="0.25">
      <c r="A14" s="50" t="s">
        <v>59</v>
      </c>
      <c r="B14" s="47" t="s">
        <v>60</v>
      </c>
      <c r="C14" s="48">
        <f>C15+C17</f>
        <v>510271</v>
      </c>
      <c r="D14" s="48">
        <f t="shared" ref="D14:E14" si="5">D15+D17</f>
        <v>510271</v>
      </c>
      <c r="E14" s="48">
        <f t="shared" si="5"/>
        <v>40014.86</v>
      </c>
      <c r="F14" s="81">
        <f t="shared" si="4"/>
        <v>7.8418840184921343</v>
      </c>
    </row>
    <row r="15" spans="1:6" x14ac:dyDescent="0.25">
      <c r="A15" s="50" t="s">
        <v>61</v>
      </c>
      <c r="B15" s="47" t="s">
        <v>62</v>
      </c>
      <c r="C15" s="48">
        <f>C16</f>
        <v>163440</v>
      </c>
      <c r="D15" s="48">
        <f t="shared" ref="D15:E15" si="6">D16</f>
        <v>163440</v>
      </c>
      <c r="E15" s="48">
        <f t="shared" si="6"/>
        <v>14548.9</v>
      </c>
      <c r="F15" s="81">
        <f t="shared" si="4"/>
        <v>8.9016764561918738</v>
      </c>
    </row>
    <row r="16" spans="1:6" ht="46.8" x14ac:dyDescent="0.25">
      <c r="A16" s="49" t="s">
        <v>63</v>
      </c>
      <c r="B16" s="47" t="s">
        <v>64</v>
      </c>
      <c r="C16" s="48">
        <f>[2]Доходы!$C$12</f>
        <v>163440</v>
      </c>
      <c r="D16" s="48">
        <f>C16</f>
        <v>163440</v>
      </c>
      <c r="E16" s="48">
        <f>[2]Доходы!$E$12</f>
        <v>14548.9</v>
      </c>
      <c r="F16" s="81">
        <f t="shared" si="4"/>
        <v>8.9016764561918738</v>
      </c>
    </row>
    <row r="17" spans="1:6" x14ac:dyDescent="0.25">
      <c r="A17" s="51" t="s">
        <v>65</v>
      </c>
      <c r="B17" s="52" t="s">
        <v>66</v>
      </c>
      <c r="C17" s="48">
        <f>SUM(C18:C19)</f>
        <v>346831</v>
      </c>
      <c r="D17" s="48">
        <f t="shared" ref="D17:E17" si="7">SUM(D18:D19)</f>
        <v>346831</v>
      </c>
      <c r="E17" s="48">
        <f t="shared" si="7"/>
        <v>25465.96</v>
      </c>
      <c r="F17" s="81">
        <f t="shared" si="4"/>
        <v>7.3424693871078421</v>
      </c>
    </row>
    <row r="18" spans="1:6" x14ac:dyDescent="0.25">
      <c r="A18" s="53" t="s">
        <v>67</v>
      </c>
      <c r="B18" s="52" t="s">
        <v>68</v>
      </c>
      <c r="C18" s="48">
        <f>[2]Доходы!$C$14</f>
        <v>80000</v>
      </c>
      <c r="D18" s="48">
        <f>C18</f>
        <v>80000</v>
      </c>
      <c r="E18" s="48">
        <f>[2]Доходы!$E$14</f>
        <v>12026.68</v>
      </c>
      <c r="F18" s="81">
        <f t="shared" si="4"/>
        <v>15.03335</v>
      </c>
    </row>
    <row r="19" spans="1:6" x14ac:dyDescent="0.25">
      <c r="A19" s="53" t="s">
        <v>69</v>
      </c>
      <c r="B19" s="47" t="s">
        <v>70</v>
      </c>
      <c r="C19" s="48">
        <f>[2]Доходы!$C$15</f>
        <v>266831</v>
      </c>
      <c r="D19" s="48">
        <f>C19</f>
        <v>266831</v>
      </c>
      <c r="E19" s="48">
        <f>[2]Доходы!$E$15</f>
        <v>13439.28</v>
      </c>
      <c r="F19" s="81">
        <f t="shared" si="4"/>
        <v>5.0366261791171194</v>
      </c>
    </row>
    <row r="20" spans="1:6" ht="46.8" hidden="1" x14ac:dyDescent="0.25">
      <c r="A20" s="50" t="s">
        <v>202</v>
      </c>
      <c r="B20" s="47" t="s">
        <v>203</v>
      </c>
      <c r="C20" s="48">
        <f>C21</f>
        <v>0</v>
      </c>
      <c r="D20" s="48">
        <f t="shared" ref="D20:E21" si="8">D21</f>
        <v>0</v>
      </c>
      <c r="E20" s="48">
        <f t="shared" si="8"/>
        <v>0</v>
      </c>
      <c r="F20" s="83"/>
    </row>
    <row r="21" spans="1:6" hidden="1" x14ac:dyDescent="0.25">
      <c r="A21" s="50" t="s">
        <v>204</v>
      </c>
      <c r="B21" s="47" t="s">
        <v>205</v>
      </c>
      <c r="C21" s="48">
        <f>C22</f>
        <v>0</v>
      </c>
      <c r="D21" s="48">
        <f t="shared" si="8"/>
        <v>0</v>
      </c>
      <c r="E21" s="48">
        <f t="shared" si="8"/>
        <v>0</v>
      </c>
      <c r="F21" s="81"/>
    </row>
    <row r="22" spans="1:6" ht="31.2" hidden="1" x14ac:dyDescent="0.25">
      <c r="A22" s="49" t="s">
        <v>206</v>
      </c>
      <c r="B22" s="47" t="s">
        <v>207</v>
      </c>
      <c r="C22" s="48">
        <f>[2]Доходы!$C$18</f>
        <v>0</v>
      </c>
      <c r="D22" s="48">
        <f>[2]Доходы!$D$18</f>
        <v>0</v>
      </c>
      <c r="E22" s="48">
        <f>[2]Доходы!$E$18</f>
        <v>0</v>
      </c>
      <c r="F22" s="81"/>
    </row>
    <row r="23" spans="1:6" hidden="1" x14ac:dyDescent="0.25">
      <c r="A23" s="50" t="s">
        <v>71</v>
      </c>
      <c r="B23" s="47" t="s">
        <v>72</v>
      </c>
      <c r="C23" s="48">
        <f>C24</f>
        <v>0</v>
      </c>
      <c r="D23" s="48">
        <f t="shared" ref="D23:E24" si="9">D24</f>
        <v>0</v>
      </c>
      <c r="E23" s="48">
        <f t="shared" si="9"/>
        <v>0</v>
      </c>
      <c r="F23" s="83"/>
    </row>
    <row r="24" spans="1:6" ht="51.75" hidden="1" customHeight="1" x14ac:dyDescent="0.25">
      <c r="A24" s="54" t="s">
        <v>73</v>
      </c>
      <c r="B24" s="47" t="s">
        <v>74</v>
      </c>
      <c r="C24" s="48">
        <f>C25</f>
        <v>0</v>
      </c>
      <c r="D24" s="48">
        <f t="shared" si="9"/>
        <v>0</v>
      </c>
      <c r="E24" s="48">
        <f t="shared" si="9"/>
        <v>0</v>
      </c>
      <c r="F24" s="81"/>
    </row>
    <row r="25" spans="1:6" ht="84.75" hidden="1" customHeight="1" x14ac:dyDescent="0.25">
      <c r="A25" s="49" t="s">
        <v>75</v>
      </c>
      <c r="B25" s="47" t="s">
        <v>76</v>
      </c>
      <c r="C25" s="48">
        <f>[2]Доходы!$C$21</f>
        <v>0</v>
      </c>
      <c r="D25" s="48">
        <f>[2]Доходы!$D$21</f>
        <v>0</v>
      </c>
      <c r="E25" s="48">
        <f>[2]Доходы!$E$21</f>
        <v>0</v>
      </c>
      <c r="F25" s="81"/>
    </row>
    <row r="26" spans="1:6" ht="57" customHeight="1" x14ac:dyDescent="0.25">
      <c r="A26" s="46" t="s">
        <v>77</v>
      </c>
      <c r="B26" s="47" t="s">
        <v>78</v>
      </c>
      <c r="C26" s="48">
        <f>SUM(C27:C30)</f>
        <v>0</v>
      </c>
      <c r="D26" s="48">
        <f t="shared" ref="D26:E26" si="10">SUM(D27:D30)</f>
        <v>0</v>
      </c>
      <c r="E26" s="48">
        <f t="shared" si="10"/>
        <v>29201.98</v>
      </c>
      <c r="F26" s="81"/>
    </row>
    <row r="27" spans="1:6" ht="79.5" customHeight="1" x14ac:dyDescent="0.25">
      <c r="A27" s="55" t="s">
        <v>79</v>
      </c>
      <c r="B27" s="47" t="s">
        <v>80</v>
      </c>
      <c r="C27" s="48">
        <f>[2]Доходы!$C$23</f>
        <v>0</v>
      </c>
      <c r="D27" s="48">
        <f>[2]Доходы!$D$23</f>
        <v>0</v>
      </c>
      <c r="E27" s="48">
        <f>[2]Доходы!$E$23</f>
        <v>29201.98</v>
      </c>
      <c r="F27" s="81"/>
    </row>
    <row r="28" spans="1:6" ht="88.5" hidden="1" customHeight="1" x14ac:dyDescent="0.25">
      <c r="A28" s="56" t="s">
        <v>81</v>
      </c>
      <c r="B28" s="47" t="s">
        <v>82</v>
      </c>
      <c r="C28" s="48">
        <f>[2]Доходы!$C$24</f>
        <v>0</v>
      </c>
      <c r="D28" s="48">
        <f>[2]Доходы!$D$24</f>
        <v>0</v>
      </c>
      <c r="E28" s="48">
        <f>[2]Доходы!$E$24</f>
        <v>0</v>
      </c>
      <c r="F28" s="82" t="e">
        <f t="shared" si="4"/>
        <v>#DIV/0!</v>
      </c>
    </row>
    <row r="29" spans="1:6" s="58" customFormat="1" ht="46.8" hidden="1" x14ac:dyDescent="0.3">
      <c r="A29" s="57" t="s">
        <v>83</v>
      </c>
      <c r="B29" s="145" t="s">
        <v>84</v>
      </c>
      <c r="C29" s="48"/>
      <c r="D29" s="48"/>
      <c r="E29" s="48"/>
      <c r="F29" s="83" t="e">
        <f t="shared" si="4"/>
        <v>#DIV/0!</v>
      </c>
    </row>
    <row r="30" spans="1:6" s="58" customFormat="1" ht="93.6" hidden="1" x14ac:dyDescent="0.3">
      <c r="A30" s="57" t="s">
        <v>85</v>
      </c>
      <c r="B30" s="145" t="s">
        <v>86</v>
      </c>
      <c r="C30" s="48"/>
      <c r="D30" s="48"/>
      <c r="E30" s="48"/>
      <c r="F30" s="81" t="e">
        <f t="shared" si="4"/>
        <v>#DIV/0!</v>
      </c>
    </row>
    <row r="31" spans="1:6" s="58" customFormat="1" ht="31.2" hidden="1" x14ac:dyDescent="0.3">
      <c r="A31" s="59" t="s">
        <v>87</v>
      </c>
      <c r="B31" s="145" t="s">
        <v>88</v>
      </c>
      <c r="C31" s="48">
        <f>SUM(C32:C33)</f>
        <v>0</v>
      </c>
      <c r="D31" s="48">
        <f t="shared" ref="D31" si="11">SUM(D32:D33)</f>
        <v>0</v>
      </c>
      <c r="E31" s="48"/>
      <c r="F31" s="81" t="e">
        <f t="shared" si="4"/>
        <v>#DIV/0!</v>
      </c>
    </row>
    <row r="32" spans="1:6" s="58" customFormat="1" ht="113.25" hidden="1" customHeight="1" x14ac:dyDescent="0.3">
      <c r="A32" s="60" t="s">
        <v>89</v>
      </c>
      <c r="B32" s="145" t="s">
        <v>90</v>
      </c>
      <c r="C32" s="48"/>
      <c r="D32" s="48"/>
      <c r="E32" s="48"/>
      <c r="F32" s="81" t="e">
        <f t="shared" si="4"/>
        <v>#DIV/0!</v>
      </c>
    </row>
    <row r="33" spans="1:6" s="58" customFormat="1" ht="63" hidden="1" customHeight="1" x14ac:dyDescent="0.3">
      <c r="A33" s="60" t="s">
        <v>91</v>
      </c>
      <c r="B33" s="145" t="s">
        <v>92</v>
      </c>
      <c r="C33" s="48"/>
      <c r="D33" s="48"/>
      <c r="E33" s="48"/>
      <c r="F33" s="81" t="e">
        <f t="shared" si="4"/>
        <v>#DIV/0!</v>
      </c>
    </row>
    <row r="34" spans="1:6" hidden="1" x14ac:dyDescent="0.3">
      <c r="A34" s="61" t="s">
        <v>93</v>
      </c>
      <c r="B34" s="47" t="s">
        <v>94</v>
      </c>
      <c r="C34" s="48">
        <f>SUM(C35:C36)</f>
        <v>0</v>
      </c>
      <c r="D34" s="48">
        <f t="shared" ref="D34:E34" si="12">SUM(D35:D36)</f>
        <v>0</v>
      </c>
      <c r="E34" s="48">
        <f t="shared" si="12"/>
        <v>0</v>
      </c>
      <c r="F34" s="81"/>
    </row>
    <row r="35" spans="1:6" ht="78" hidden="1" x14ac:dyDescent="0.3">
      <c r="A35" s="62" t="s">
        <v>95</v>
      </c>
      <c r="B35" s="47" t="s">
        <v>96</v>
      </c>
      <c r="C35" s="48">
        <f>[2]Доходы!$C$31</f>
        <v>0</v>
      </c>
      <c r="D35" s="48">
        <f>[2]Доходы!$D$31</f>
        <v>0</v>
      </c>
      <c r="E35" s="48">
        <f>[2]Доходы!$E$31</f>
        <v>0</v>
      </c>
      <c r="F35" s="81"/>
    </row>
    <row r="36" spans="1:6" ht="69" hidden="1" customHeight="1" x14ac:dyDescent="0.25">
      <c r="A36" s="63" t="s">
        <v>97</v>
      </c>
      <c r="B36" s="64" t="s">
        <v>98</v>
      </c>
      <c r="C36" s="65"/>
      <c r="D36" s="65"/>
      <c r="E36" s="48"/>
      <c r="F36" s="81" t="e">
        <f t="shared" si="4"/>
        <v>#DIV/0!</v>
      </c>
    </row>
    <row r="37" spans="1:6" hidden="1" x14ac:dyDescent="0.3">
      <c r="A37" s="61" t="s">
        <v>198</v>
      </c>
      <c r="B37" s="47" t="s">
        <v>199</v>
      </c>
      <c r="C37" s="48">
        <f>C38</f>
        <v>0</v>
      </c>
      <c r="D37" s="48">
        <f t="shared" ref="D37:E37" si="13">D38</f>
        <v>0</v>
      </c>
      <c r="E37" s="48">
        <f t="shared" si="13"/>
        <v>0</v>
      </c>
      <c r="F37" s="81"/>
    </row>
    <row r="38" spans="1:6" ht="31.2" hidden="1" x14ac:dyDescent="0.3">
      <c r="A38" s="62" t="s">
        <v>200</v>
      </c>
      <c r="B38" s="47" t="s">
        <v>201</v>
      </c>
      <c r="C38" s="48">
        <f>[2]Доходы!$C$34</f>
        <v>0</v>
      </c>
      <c r="D38" s="48">
        <f>[2]Доходы!$D$34</f>
        <v>0</v>
      </c>
      <c r="E38" s="48">
        <f>[2]Доходы!$E$34</f>
        <v>0</v>
      </c>
      <c r="F38" s="82"/>
    </row>
    <row r="39" spans="1:6" ht="20.100000000000001" customHeight="1" x14ac:dyDescent="0.25">
      <c r="A39" s="66" t="s">
        <v>99</v>
      </c>
      <c r="B39" s="67" t="s">
        <v>100</v>
      </c>
      <c r="C39" s="68">
        <f>C40+C67+C69</f>
        <v>4000564.9200000004</v>
      </c>
      <c r="D39" s="68">
        <f t="shared" ref="D39:E39" si="14">D40+D67+D69</f>
        <v>5365339.42</v>
      </c>
      <c r="E39" s="68">
        <f t="shared" si="14"/>
        <v>1833604.14</v>
      </c>
      <c r="F39" s="155">
        <f t="shared" si="4"/>
        <v>34.174988690650252</v>
      </c>
    </row>
    <row r="40" spans="1:6" ht="31.2" x14ac:dyDescent="0.25">
      <c r="A40" s="46" t="s">
        <v>101</v>
      </c>
      <c r="B40" s="47" t="s">
        <v>102</v>
      </c>
      <c r="C40" s="48">
        <f>C41+C47+C58+C63</f>
        <v>4000564.9200000004</v>
      </c>
      <c r="D40" s="48">
        <f>D41+D47+D58+D63</f>
        <v>5365339.42</v>
      </c>
      <c r="E40" s="48">
        <f>E41+E47+E58+E63</f>
        <v>1834035.26</v>
      </c>
      <c r="F40" s="81">
        <f t="shared" si="4"/>
        <v>34.183023969805063</v>
      </c>
    </row>
    <row r="41" spans="1:6" ht="31.2" x14ac:dyDescent="0.25">
      <c r="A41" s="50" t="s">
        <v>103</v>
      </c>
      <c r="B41" s="47" t="s">
        <v>104</v>
      </c>
      <c r="C41" s="48">
        <f>SUM(C43:C46)</f>
        <v>3697592.4000000004</v>
      </c>
      <c r="D41" s="48">
        <f t="shared" ref="D41:E41" si="15">SUM(D43:D46)</f>
        <v>3697592.4000000004</v>
      </c>
      <c r="E41" s="48">
        <f t="shared" si="15"/>
        <v>924406.4</v>
      </c>
      <c r="F41" s="81">
        <f t="shared" si="4"/>
        <v>25.00022447038781</v>
      </c>
    </row>
    <row r="42" spans="1:6" hidden="1" x14ac:dyDescent="0.25">
      <c r="A42" s="49" t="s">
        <v>105</v>
      </c>
      <c r="B42" s="47"/>
      <c r="C42" s="48"/>
      <c r="D42" s="48"/>
      <c r="E42" s="48"/>
      <c r="F42" s="81" t="e">
        <f t="shared" si="4"/>
        <v>#DIV/0!</v>
      </c>
    </row>
    <row r="43" spans="1:6" ht="46.8" x14ac:dyDescent="0.25">
      <c r="A43" s="49" t="s">
        <v>106</v>
      </c>
      <c r="B43" s="47" t="s">
        <v>107</v>
      </c>
      <c r="C43" s="146">
        <f>[2]Доходы!$C$39</f>
        <v>167702.76</v>
      </c>
      <c r="D43" s="146">
        <f>C43</f>
        <v>167702.76</v>
      </c>
      <c r="E43" s="48">
        <f>[2]Доходы!$E$39</f>
        <v>41929.760000000002</v>
      </c>
      <c r="F43" s="81">
        <f t="shared" si="4"/>
        <v>25.002426912950032</v>
      </c>
    </row>
    <row r="44" spans="1:6" ht="31.2" x14ac:dyDescent="0.25">
      <c r="A44" s="49" t="s">
        <v>108</v>
      </c>
      <c r="B44" s="47" t="s">
        <v>109</v>
      </c>
      <c r="C44" s="48">
        <f>[2]Доходы!$C$40</f>
        <v>3529889.64</v>
      </c>
      <c r="D44" s="48">
        <f>[2]Доходы!$D$40</f>
        <v>3529889.64</v>
      </c>
      <c r="E44" s="48">
        <f>[2]Доходы!$E$40</f>
        <v>882476.64</v>
      </c>
      <c r="F44" s="81">
        <f t="shared" si="4"/>
        <v>25.000119833774747</v>
      </c>
    </row>
    <row r="45" spans="1:6" ht="46.8" hidden="1" x14ac:dyDescent="0.25">
      <c r="A45" s="49" t="s">
        <v>110</v>
      </c>
      <c r="B45" s="47" t="s">
        <v>111</v>
      </c>
      <c r="C45" s="48"/>
      <c r="D45" s="48"/>
      <c r="E45" s="48"/>
      <c r="F45" s="81" t="e">
        <f t="shared" si="4"/>
        <v>#DIV/0!</v>
      </c>
    </row>
    <row r="46" spans="1:6" hidden="1" x14ac:dyDescent="0.25">
      <c r="A46" s="49" t="s">
        <v>112</v>
      </c>
      <c r="B46" s="47" t="s">
        <v>113</v>
      </c>
      <c r="C46" s="48"/>
      <c r="D46" s="48"/>
      <c r="E46" s="48"/>
      <c r="F46" s="81" t="e">
        <f t="shared" si="4"/>
        <v>#DIV/0!</v>
      </c>
    </row>
    <row r="47" spans="1:6" ht="33.75" hidden="1" customHeight="1" x14ac:dyDescent="0.25">
      <c r="A47" s="46" t="s">
        <v>114</v>
      </c>
      <c r="B47" s="47" t="s">
        <v>115</v>
      </c>
      <c r="C47" s="48">
        <f>SUM(C49:C57)</f>
        <v>0</v>
      </c>
      <c r="D47" s="48">
        <f t="shared" ref="D47:E47" si="16">SUM(D49:D57)</f>
        <v>0</v>
      </c>
      <c r="E47" s="48">
        <f t="shared" si="16"/>
        <v>0</v>
      </c>
      <c r="F47" s="81" t="e">
        <f t="shared" si="4"/>
        <v>#DIV/0!</v>
      </c>
    </row>
    <row r="48" spans="1:6" hidden="1" x14ac:dyDescent="0.25">
      <c r="A48" s="49" t="s">
        <v>105</v>
      </c>
      <c r="B48" s="47"/>
      <c r="C48" s="48"/>
      <c r="D48" s="48"/>
      <c r="E48" s="48"/>
      <c r="F48" s="81" t="e">
        <f t="shared" si="4"/>
        <v>#DIV/0!</v>
      </c>
    </row>
    <row r="49" spans="1:6" ht="109.2" hidden="1" x14ac:dyDescent="0.25">
      <c r="A49" s="69" t="s">
        <v>116</v>
      </c>
      <c r="B49" s="47" t="s">
        <v>117</v>
      </c>
      <c r="C49" s="48"/>
      <c r="D49" s="48"/>
      <c r="E49" s="48"/>
      <c r="F49" s="81" t="e">
        <f t="shared" si="4"/>
        <v>#DIV/0!</v>
      </c>
    </row>
    <row r="50" spans="1:6" ht="124.8" hidden="1" x14ac:dyDescent="0.25">
      <c r="A50" s="69" t="s">
        <v>118</v>
      </c>
      <c r="B50" s="47" t="s">
        <v>119</v>
      </c>
      <c r="C50" s="48"/>
      <c r="D50" s="48"/>
      <c r="E50" s="48"/>
      <c r="F50" s="81" t="e">
        <f t="shared" si="4"/>
        <v>#DIV/0!</v>
      </c>
    </row>
    <row r="51" spans="1:6" ht="93.6" hidden="1" x14ac:dyDescent="0.25">
      <c r="A51" s="69" t="s">
        <v>120</v>
      </c>
      <c r="B51" s="47" t="s">
        <v>121</v>
      </c>
      <c r="C51" s="48"/>
      <c r="D51" s="48"/>
      <c r="E51" s="48"/>
      <c r="F51" s="81" t="e">
        <f t="shared" si="4"/>
        <v>#DIV/0!</v>
      </c>
    </row>
    <row r="52" spans="1:6" ht="66" hidden="1" customHeight="1" x14ac:dyDescent="0.25">
      <c r="A52" s="69" t="s">
        <v>122</v>
      </c>
      <c r="B52" s="47" t="s">
        <v>123</v>
      </c>
      <c r="C52" s="48"/>
      <c r="D52" s="48"/>
      <c r="E52" s="48"/>
      <c r="F52" s="81" t="e">
        <f t="shared" si="4"/>
        <v>#DIV/0!</v>
      </c>
    </row>
    <row r="53" spans="1:6" ht="31.2" hidden="1" x14ac:dyDescent="0.25">
      <c r="A53" s="69" t="s">
        <v>124</v>
      </c>
      <c r="B53" s="47" t="s">
        <v>125</v>
      </c>
      <c r="C53" s="48"/>
      <c r="D53" s="48"/>
      <c r="E53" s="48"/>
      <c r="F53" s="81" t="e">
        <f t="shared" si="4"/>
        <v>#DIV/0!</v>
      </c>
    </row>
    <row r="54" spans="1:6" ht="40.5" hidden="1" customHeight="1" x14ac:dyDescent="0.25">
      <c r="A54" s="69" t="s">
        <v>126</v>
      </c>
      <c r="B54" s="47" t="s">
        <v>127</v>
      </c>
      <c r="C54" s="48"/>
      <c r="D54" s="48"/>
      <c r="E54" s="48"/>
      <c r="F54" s="81" t="e">
        <f t="shared" si="4"/>
        <v>#DIV/0!</v>
      </c>
    </row>
    <row r="55" spans="1:6" ht="36.75" hidden="1" customHeight="1" x14ac:dyDescent="0.25">
      <c r="A55" s="49" t="s">
        <v>128</v>
      </c>
      <c r="B55" s="47" t="s">
        <v>129</v>
      </c>
      <c r="C55" s="48"/>
      <c r="D55" s="48"/>
      <c r="E55" s="48"/>
      <c r="F55" s="81" t="e">
        <f t="shared" si="4"/>
        <v>#DIV/0!</v>
      </c>
    </row>
    <row r="56" spans="1:6" ht="46.8" hidden="1" x14ac:dyDescent="0.25">
      <c r="A56" s="49" t="s">
        <v>130</v>
      </c>
      <c r="B56" s="47" t="s">
        <v>131</v>
      </c>
      <c r="C56" s="48"/>
      <c r="D56" s="48"/>
      <c r="E56" s="48"/>
      <c r="F56" s="81" t="e">
        <f t="shared" si="4"/>
        <v>#DIV/0!</v>
      </c>
    </row>
    <row r="57" spans="1:6" hidden="1" x14ac:dyDescent="0.25">
      <c r="A57" s="49" t="s">
        <v>132</v>
      </c>
      <c r="B57" s="47" t="s">
        <v>133</v>
      </c>
      <c r="C57" s="70">
        <f>[2]Доходы!$C$53</f>
        <v>0</v>
      </c>
      <c r="D57" s="70">
        <f>C57</f>
        <v>0</v>
      </c>
      <c r="E57" s="48">
        <f>[2]Доходы!$E$53</f>
        <v>0</v>
      </c>
      <c r="F57" s="81" t="e">
        <f t="shared" si="4"/>
        <v>#DIV/0!</v>
      </c>
    </row>
    <row r="58" spans="1:6" ht="31.2" x14ac:dyDescent="0.25">
      <c r="A58" s="46" t="s">
        <v>134</v>
      </c>
      <c r="B58" s="47" t="s">
        <v>135</v>
      </c>
      <c r="C58" s="48">
        <f>SUM(C61:C62)</f>
        <v>302972.52</v>
      </c>
      <c r="D58" s="48">
        <f t="shared" ref="D58:E58" si="17">SUM(D61:D62)</f>
        <v>310247.02</v>
      </c>
      <c r="E58" s="48">
        <f t="shared" si="17"/>
        <v>77561.75</v>
      </c>
      <c r="F58" s="81">
        <f t="shared" si="4"/>
        <v>24.999998388380973</v>
      </c>
    </row>
    <row r="59" spans="1:6" hidden="1" x14ac:dyDescent="0.25">
      <c r="A59" s="49" t="s">
        <v>105</v>
      </c>
      <c r="B59" s="47"/>
      <c r="C59" s="48"/>
      <c r="D59" s="48"/>
      <c r="E59" s="48"/>
      <c r="F59" s="81" t="e">
        <f t="shared" si="4"/>
        <v>#DIV/0!</v>
      </c>
    </row>
    <row r="60" spans="1:6" ht="46.8" hidden="1" x14ac:dyDescent="0.25">
      <c r="A60" s="49" t="s">
        <v>136</v>
      </c>
      <c r="B60" s="47" t="s">
        <v>137</v>
      </c>
      <c r="C60" s="48"/>
      <c r="D60" s="48"/>
      <c r="E60" s="48"/>
      <c r="F60" s="81"/>
    </row>
    <row r="61" spans="1:6" ht="62.4" x14ac:dyDescent="0.25">
      <c r="A61" s="49" t="s">
        <v>195</v>
      </c>
      <c r="B61" s="47" t="s">
        <v>138</v>
      </c>
      <c r="C61" s="146">
        <f>[2]Доходы!$C$57</f>
        <v>215472.52</v>
      </c>
      <c r="D61" s="146">
        <f>[2]Доходы!$D$57</f>
        <v>222747.02</v>
      </c>
      <c r="E61" s="48">
        <f>[2]Доходы!$E$57</f>
        <v>55686.75</v>
      </c>
      <c r="F61" s="81">
        <f t="shared" si="4"/>
        <v>24.999997755301059</v>
      </c>
    </row>
    <row r="62" spans="1:6" x14ac:dyDescent="0.25">
      <c r="A62" s="49" t="s">
        <v>139</v>
      </c>
      <c r="B62" s="47" t="s">
        <v>140</v>
      </c>
      <c r="C62" s="48">
        <f>[2]Доходы!$C$58</f>
        <v>87500</v>
      </c>
      <c r="D62" s="48">
        <f>C62</f>
        <v>87500</v>
      </c>
      <c r="E62" s="48">
        <f>[2]Доходы!$E$58</f>
        <v>21875</v>
      </c>
      <c r="F62" s="81">
        <f t="shared" si="4"/>
        <v>25</v>
      </c>
    </row>
    <row r="63" spans="1:6" ht="31.2" x14ac:dyDescent="0.25">
      <c r="A63" s="46" t="s">
        <v>141</v>
      </c>
      <c r="B63" s="47" t="s">
        <v>142</v>
      </c>
      <c r="C63" s="48">
        <f>SUM(C65:C66)</f>
        <v>0</v>
      </c>
      <c r="D63" s="48">
        <f t="shared" ref="D63:E63" si="18">SUM(D65:D66)</f>
        <v>1357500</v>
      </c>
      <c r="E63" s="48">
        <f t="shared" si="18"/>
        <v>832067.11</v>
      </c>
      <c r="F63" s="81">
        <f t="shared" si="4"/>
        <v>61.294078084714542</v>
      </c>
    </row>
    <row r="64" spans="1:6" hidden="1" x14ac:dyDescent="0.25">
      <c r="A64" s="71" t="s">
        <v>105</v>
      </c>
      <c r="B64" s="47"/>
      <c r="C64" s="48"/>
      <c r="D64" s="48"/>
      <c r="E64" s="48"/>
      <c r="F64" s="81" t="e">
        <f t="shared" si="4"/>
        <v>#DIV/0!</v>
      </c>
    </row>
    <row r="65" spans="1:6" ht="78" x14ac:dyDescent="0.25">
      <c r="A65" s="49" t="s">
        <v>143</v>
      </c>
      <c r="B65" s="52" t="s">
        <v>144</v>
      </c>
      <c r="C65" s="48">
        <f>[2]Доходы!$C$61</f>
        <v>0</v>
      </c>
      <c r="D65" s="48">
        <f>[2]Доходы!$D$61</f>
        <v>1347500</v>
      </c>
      <c r="E65" s="48">
        <f>[2]Доходы!$E$61</f>
        <v>822067.11</v>
      </c>
      <c r="F65" s="81">
        <f t="shared" si="4"/>
        <v>61.00683562152134</v>
      </c>
    </row>
    <row r="66" spans="1:6" ht="31.2" x14ac:dyDescent="0.25">
      <c r="A66" s="71" t="s">
        <v>145</v>
      </c>
      <c r="B66" s="47" t="s">
        <v>146</v>
      </c>
      <c r="C66" s="48">
        <f>[2]Доходы!$C$62</f>
        <v>0</v>
      </c>
      <c r="D66" s="48">
        <f>[2]Доходы!$D$62</f>
        <v>10000</v>
      </c>
      <c r="E66" s="48">
        <f>[2]Доходы!$E$62</f>
        <v>10000</v>
      </c>
      <c r="F66" s="81">
        <f t="shared" si="4"/>
        <v>100</v>
      </c>
    </row>
    <row r="67" spans="1:6" ht="38.4" hidden="1" customHeight="1" x14ac:dyDescent="0.25">
      <c r="A67" s="50" t="s">
        <v>147</v>
      </c>
      <c r="B67" s="47" t="s">
        <v>148</v>
      </c>
      <c r="C67" s="48">
        <f>C68</f>
        <v>0</v>
      </c>
      <c r="D67" s="48">
        <f t="shared" ref="D67:E67" si="19">D68</f>
        <v>0</v>
      </c>
      <c r="E67" s="48">
        <f t="shared" si="19"/>
        <v>0</v>
      </c>
      <c r="F67" s="81" t="e">
        <f t="shared" si="4"/>
        <v>#DIV/0!</v>
      </c>
    </row>
    <row r="68" spans="1:6" ht="30" hidden="1" customHeight="1" x14ac:dyDescent="0.25">
      <c r="A68" s="71" t="s">
        <v>149</v>
      </c>
      <c r="B68" s="47" t="s">
        <v>150</v>
      </c>
      <c r="C68" s="48"/>
      <c r="D68" s="48"/>
      <c r="E68" s="80"/>
      <c r="F68" s="84" t="e">
        <f t="shared" si="4"/>
        <v>#DIV/0!</v>
      </c>
    </row>
    <row r="69" spans="1:6" ht="109.8" customHeight="1" x14ac:dyDescent="0.25">
      <c r="A69" s="153" t="s">
        <v>214</v>
      </c>
      <c r="B69" s="47" t="s">
        <v>215</v>
      </c>
      <c r="C69" s="48">
        <f>C70</f>
        <v>0</v>
      </c>
      <c r="D69" s="48">
        <f t="shared" ref="D69:E69" si="20">D70</f>
        <v>0</v>
      </c>
      <c r="E69" s="48">
        <f t="shared" si="20"/>
        <v>-431.12</v>
      </c>
      <c r="F69" s="81"/>
    </row>
    <row r="70" spans="1:6" ht="113.4" customHeight="1" x14ac:dyDescent="0.3">
      <c r="A70" s="154" t="s">
        <v>216</v>
      </c>
      <c r="B70" s="47" t="s">
        <v>217</v>
      </c>
      <c r="C70" s="48">
        <v>0</v>
      </c>
      <c r="D70" s="48">
        <v>0</v>
      </c>
      <c r="E70" s="80">
        <v>-431.12</v>
      </c>
      <c r="F70" s="84"/>
    </row>
    <row r="71" spans="1:6" ht="22.5" customHeight="1" x14ac:dyDescent="0.25">
      <c r="A71" s="72" t="s">
        <v>151</v>
      </c>
      <c r="B71" s="73"/>
      <c r="C71" s="74">
        <f>C9+C39</f>
        <v>4618722.92</v>
      </c>
      <c r="D71" s="74">
        <f>D9+D39</f>
        <v>5983497.4199999999</v>
      </c>
      <c r="E71" s="74">
        <f>E9+E39</f>
        <v>1927764.3299999998</v>
      </c>
      <c r="F71" s="85">
        <f t="shared" si="4"/>
        <v>32.218018905738909</v>
      </c>
    </row>
    <row r="72" spans="1:6" ht="14.1" customHeight="1" x14ac:dyDescent="0.25">
      <c r="A72" s="75"/>
      <c r="B72" s="76"/>
      <c r="C72" s="76"/>
    </row>
    <row r="75" spans="1:6" x14ac:dyDescent="0.25">
      <c r="D75" s="78"/>
    </row>
  </sheetData>
  <mergeCells count="10">
    <mergeCell ref="E1:F1"/>
    <mergeCell ref="E2:F2"/>
    <mergeCell ref="E3:F3"/>
    <mergeCell ref="F7:F8"/>
    <mergeCell ref="A5:F5"/>
    <mergeCell ref="A6:D6"/>
    <mergeCell ref="A7:A8"/>
    <mergeCell ref="B7:B8"/>
    <mergeCell ref="C7:D7"/>
    <mergeCell ref="E7:E8"/>
  </mergeCells>
  <pageMargins left="0.98425196850393704" right="0.39370078740157483" top="0.70866141732283472" bottom="0.39370078740157483" header="0.51181102362204722" footer="0.55118110236220474"/>
  <pageSetup paperSize="9" scale="57" firstPageNumber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Normal="100" zoomScaleSheetLayoutView="100" workbookViewId="0">
      <selection activeCell="E3" sqref="E3:F3"/>
    </sheetView>
  </sheetViews>
  <sheetFormatPr defaultColWidth="11.109375" defaultRowHeight="31.5" customHeight="1" x14ac:dyDescent="0.25"/>
  <cols>
    <col min="1" max="1" width="52.44140625" style="114" customWidth="1"/>
    <col min="2" max="2" width="28" style="114" customWidth="1"/>
    <col min="3" max="4" width="17.6640625" style="114" customWidth="1"/>
    <col min="5" max="5" width="17.6640625" style="87" customWidth="1"/>
    <col min="6" max="16384" width="11.109375" style="87"/>
  </cols>
  <sheetData>
    <row r="1" spans="1:8" s="41" customFormat="1" ht="15" x14ac:dyDescent="0.25">
      <c r="C1" s="77"/>
      <c r="D1" s="77"/>
      <c r="E1" s="156" t="s">
        <v>191</v>
      </c>
      <c r="F1" s="156"/>
    </row>
    <row r="2" spans="1:8" s="41" customFormat="1" ht="65.25" customHeight="1" x14ac:dyDescent="0.25">
      <c r="C2" s="77"/>
      <c r="D2" s="77"/>
      <c r="E2" s="157" t="s">
        <v>208</v>
      </c>
      <c r="F2" s="157"/>
    </row>
    <row r="3" spans="1:8" s="41" customFormat="1" ht="15.75" customHeight="1" x14ac:dyDescent="0.25">
      <c r="C3" s="77"/>
      <c r="D3" s="77"/>
      <c r="E3" s="157" t="s">
        <v>218</v>
      </c>
      <c r="F3" s="157"/>
    </row>
    <row r="4" spans="1:8" s="41" customFormat="1" ht="15.6" x14ac:dyDescent="0.25">
      <c r="C4" s="77"/>
      <c r="D4" s="77"/>
      <c r="E4" s="79"/>
      <c r="F4" s="79"/>
    </row>
    <row r="5" spans="1:8" ht="50.1" customHeight="1" x14ac:dyDescent="0.3">
      <c r="A5" s="167" t="s">
        <v>210</v>
      </c>
      <c r="B5" s="167"/>
      <c r="C5" s="167"/>
      <c r="D5" s="167"/>
      <c r="E5" s="167"/>
      <c r="F5" s="167"/>
      <c r="G5" s="115"/>
      <c r="H5" s="115"/>
    </row>
    <row r="6" spans="1:8" ht="48.9" hidden="1" customHeight="1" x14ac:dyDescent="0.3">
      <c r="A6" s="164" t="s">
        <v>156</v>
      </c>
      <c r="B6" s="164"/>
      <c r="C6" s="164"/>
      <c r="D6" s="164"/>
    </row>
    <row r="7" spans="1:8" ht="16.5" customHeight="1" x14ac:dyDescent="0.25">
      <c r="A7" s="165" t="s">
        <v>157</v>
      </c>
      <c r="B7" s="166" t="s">
        <v>48</v>
      </c>
      <c r="C7" s="162" t="s">
        <v>193</v>
      </c>
      <c r="D7" s="162"/>
      <c r="E7" s="163" t="s">
        <v>194</v>
      </c>
      <c r="F7" s="158" t="s">
        <v>152</v>
      </c>
    </row>
    <row r="8" spans="1:8" ht="34.5" customHeight="1" x14ac:dyDescent="0.25">
      <c r="A8" s="165"/>
      <c r="B8" s="166"/>
      <c r="C8" s="42" t="s">
        <v>155</v>
      </c>
      <c r="D8" s="42" t="s">
        <v>154</v>
      </c>
      <c r="E8" s="163"/>
      <c r="F8" s="158" t="s">
        <v>153</v>
      </c>
    </row>
    <row r="9" spans="1:8" s="91" customFormat="1" ht="31.5" hidden="1" customHeight="1" x14ac:dyDescent="0.3">
      <c r="A9" s="88" t="s">
        <v>158</v>
      </c>
      <c r="B9" s="89" t="s">
        <v>159</v>
      </c>
      <c r="C9" s="90"/>
      <c r="D9" s="90"/>
    </row>
    <row r="10" spans="1:8" s="95" customFormat="1" ht="31.5" hidden="1" customHeight="1" x14ac:dyDescent="0.3">
      <c r="A10" s="92" t="s">
        <v>160</v>
      </c>
      <c r="B10" s="93" t="s">
        <v>161</v>
      </c>
      <c r="C10" s="94"/>
      <c r="D10" s="94"/>
    </row>
    <row r="11" spans="1:8" s="95" customFormat="1" ht="46.5" hidden="1" customHeight="1" x14ac:dyDescent="0.3">
      <c r="A11" s="96" t="s">
        <v>162</v>
      </c>
      <c r="B11" s="97" t="s">
        <v>163</v>
      </c>
      <c r="C11" s="98"/>
      <c r="D11" s="98"/>
    </row>
    <row r="12" spans="1:8" s="95" customFormat="1" ht="41.4" hidden="1" customHeight="1" x14ac:dyDescent="0.3">
      <c r="A12" s="99" t="s">
        <v>164</v>
      </c>
      <c r="B12" s="97" t="s">
        <v>165</v>
      </c>
      <c r="C12" s="98"/>
      <c r="D12" s="98"/>
    </row>
    <row r="13" spans="1:8" s="95" customFormat="1" ht="49.5" hidden="1" customHeight="1" x14ac:dyDescent="0.3">
      <c r="A13" s="100" t="s">
        <v>166</v>
      </c>
      <c r="B13" s="101" t="s">
        <v>167</v>
      </c>
      <c r="C13" s="102"/>
      <c r="D13" s="102"/>
    </row>
    <row r="14" spans="1:8" ht="31.5" customHeight="1" x14ac:dyDescent="0.25">
      <c r="A14" s="103" t="s">
        <v>168</v>
      </c>
      <c r="B14" s="104" t="s">
        <v>169</v>
      </c>
      <c r="C14" s="117">
        <f>C15-C19</f>
        <v>-30907.900000000373</v>
      </c>
      <c r="D14" s="117">
        <f t="shared" ref="D14:E14" si="0">D15-D19</f>
        <v>-135907.90000000037</v>
      </c>
      <c r="E14" s="117">
        <f t="shared" si="0"/>
        <v>193027.65999999968</v>
      </c>
      <c r="F14" s="124"/>
    </row>
    <row r="15" spans="1:8" ht="24.9" customHeight="1" x14ac:dyDescent="0.25">
      <c r="A15" s="105" t="s">
        <v>170</v>
      </c>
      <c r="B15" s="106" t="s">
        <v>171</v>
      </c>
      <c r="C15" s="118">
        <f>C16</f>
        <v>4618722.92</v>
      </c>
      <c r="D15" s="118">
        <f t="shared" ref="D15:E17" si="1">D16</f>
        <v>5983497.4199999999</v>
      </c>
      <c r="E15" s="118">
        <f t="shared" si="1"/>
        <v>1927764.3299999998</v>
      </c>
      <c r="F15" s="121">
        <f>E15/D15*100</f>
        <v>32.218018905738909</v>
      </c>
    </row>
    <row r="16" spans="1:8" ht="20.399999999999999" customHeight="1" x14ac:dyDescent="0.25">
      <c r="A16" s="107" t="s">
        <v>172</v>
      </c>
      <c r="B16" s="108" t="s">
        <v>173</v>
      </c>
      <c r="C16" s="116">
        <f>C17</f>
        <v>4618722.92</v>
      </c>
      <c r="D16" s="116">
        <f t="shared" si="1"/>
        <v>5983497.4199999999</v>
      </c>
      <c r="E16" s="116">
        <f t="shared" si="1"/>
        <v>1927764.3299999998</v>
      </c>
      <c r="F16" s="122">
        <f>E16/D16*100</f>
        <v>32.218018905738909</v>
      </c>
    </row>
    <row r="17" spans="1:6" ht="31.5" customHeight="1" x14ac:dyDescent="0.25">
      <c r="A17" s="107" t="s">
        <v>174</v>
      </c>
      <c r="B17" s="108" t="s">
        <v>175</v>
      </c>
      <c r="C17" s="116">
        <f>C18</f>
        <v>4618722.92</v>
      </c>
      <c r="D17" s="116">
        <f t="shared" si="1"/>
        <v>5983497.4199999999</v>
      </c>
      <c r="E17" s="116">
        <f t="shared" si="1"/>
        <v>1927764.3299999998</v>
      </c>
      <c r="F17" s="122">
        <f t="shared" ref="F17:F22" si="2">E17/D17*100</f>
        <v>32.218018905738909</v>
      </c>
    </row>
    <row r="18" spans="1:6" ht="31.5" customHeight="1" x14ac:dyDescent="0.25">
      <c r="A18" s="109" t="s">
        <v>176</v>
      </c>
      <c r="B18" s="108" t="s">
        <v>177</v>
      </c>
      <c r="C18" s="116">
        <f>Доходы!C71</f>
        <v>4618722.92</v>
      </c>
      <c r="D18" s="116">
        <f>Доходы!D71</f>
        <v>5983497.4199999999</v>
      </c>
      <c r="E18" s="116">
        <f>Доходы!E71</f>
        <v>1927764.3299999998</v>
      </c>
      <c r="F18" s="122">
        <f t="shared" si="2"/>
        <v>32.218018905738909</v>
      </c>
    </row>
    <row r="19" spans="1:6" ht="24" customHeight="1" x14ac:dyDescent="0.25">
      <c r="A19" s="107" t="s">
        <v>178</v>
      </c>
      <c r="B19" s="108" t="s">
        <v>179</v>
      </c>
      <c r="C19" s="116">
        <f>C20</f>
        <v>4649630.82</v>
      </c>
      <c r="D19" s="116">
        <f t="shared" ref="D19:E21" si="3">D20</f>
        <v>6119405.3200000003</v>
      </c>
      <c r="E19" s="116">
        <f t="shared" si="3"/>
        <v>1734736.6700000002</v>
      </c>
      <c r="F19" s="122">
        <f t="shared" si="2"/>
        <v>28.348125010291035</v>
      </c>
    </row>
    <row r="20" spans="1:6" ht="23.1" customHeight="1" x14ac:dyDescent="0.25">
      <c r="A20" s="107" t="s">
        <v>180</v>
      </c>
      <c r="B20" s="108" t="s">
        <v>181</v>
      </c>
      <c r="C20" s="116">
        <f>C21</f>
        <v>4649630.82</v>
      </c>
      <c r="D20" s="116">
        <f t="shared" si="3"/>
        <v>6119405.3200000003</v>
      </c>
      <c r="E20" s="116">
        <f t="shared" si="3"/>
        <v>1734736.6700000002</v>
      </c>
      <c r="F20" s="122">
        <f t="shared" si="2"/>
        <v>28.348125010291035</v>
      </c>
    </row>
    <row r="21" spans="1:6" ht="31.5" customHeight="1" x14ac:dyDescent="0.25">
      <c r="A21" s="107" t="s">
        <v>182</v>
      </c>
      <c r="B21" s="108" t="s">
        <v>183</v>
      </c>
      <c r="C21" s="116">
        <f>C22</f>
        <v>4649630.82</v>
      </c>
      <c r="D21" s="116">
        <f t="shared" si="3"/>
        <v>6119405.3200000003</v>
      </c>
      <c r="E21" s="116">
        <f t="shared" si="3"/>
        <v>1734736.6700000002</v>
      </c>
      <c r="F21" s="122">
        <f t="shared" si="2"/>
        <v>28.348125010291035</v>
      </c>
    </row>
    <row r="22" spans="1:6" ht="31.5" customHeight="1" x14ac:dyDescent="0.25">
      <c r="A22" s="110" t="s">
        <v>184</v>
      </c>
      <c r="B22" s="111" t="s">
        <v>185</v>
      </c>
      <c r="C22" s="119">
        <f>Расходы!D37</f>
        <v>4649630.82</v>
      </c>
      <c r="D22" s="119">
        <f>Расходы!E37</f>
        <v>6119405.3200000003</v>
      </c>
      <c r="E22" s="119">
        <f>Расходы!F37</f>
        <v>1734736.6700000002</v>
      </c>
      <c r="F22" s="123">
        <f t="shared" si="2"/>
        <v>28.348125010291035</v>
      </c>
    </row>
    <row r="23" spans="1:6" ht="31.5" customHeight="1" x14ac:dyDescent="0.25">
      <c r="A23" s="112" t="s">
        <v>186</v>
      </c>
      <c r="B23" s="113"/>
      <c r="C23" s="120">
        <f>C9+C14</f>
        <v>-30907.900000000373</v>
      </c>
      <c r="D23" s="120">
        <f t="shared" ref="D23:E23" si="4">D9+D14</f>
        <v>-135907.90000000037</v>
      </c>
      <c r="E23" s="120">
        <f t="shared" si="4"/>
        <v>193027.65999999968</v>
      </c>
      <c r="F23" s="125"/>
    </row>
  </sheetData>
  <mergeCells count="10">
    <mergeCell ref="E1:F1"/>
    <mergeCell ref="E2:F2"/>
    <mergeCell ref="E3:F3"/>
    <mergeCell ref="A6:D6"/>
    <mergeCell ref="A7:A8"/>
    <mergeCell ref="B7:B8"/>
    <mergeCell ref="C7:D7"/>
    <mergeCell ref="A5:F5"/>
    <mergeCell ref="E7:E8"/>
    <mergeCell ref="F7:F8"/>
  </mergeCells>
  <pageMargins left="0.55118110236220474" right="0.19685039370078741" top="0.78740157480314965" bottom="0.78740157480314965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108" zoomScaleNormal="100" zoomScaleSheetLayoutView="108" workbookViewId="0">
      <selection activeCell="F3" sqref="F3:G3"/>
    </sheetView>
  </sheetViews>
  <sheetFormatPr defaultColWidth="9.109375" defaultRowHeight="15.6" x14ac:dyDescent="0.3"/>
  <cols>
    <col min="1" max="1" width="54.88671875" style="2" customWidth="1"/>
    <col min="2" max="2" width="8.109375" style="29" customWidth="1"/>
    <col min="3" max="3" width="7.44140625" style="2" customWidth="1"/>
    <col min="4" max="6" width="17.6640625" style="2" customWidth="1"/>
    <col min="7" max="7" width="12" style="2" customWidth="1"/>
    <col min="8" max="16384" width="9.109375" style="2"/>
  </cols>
  <sheetData>
    <row r="1" spans="1:11" s="41" customFormat="1" ht="15" x14ac:dyDescent="0.25">
      <c r="C1" s="77"/>
      <c r="F1" s="156" t="s">
        <v>192</v>
      </c>
      <c r="G1" s="156"/>
    </row>
    <row r="2" spans="1:11" s="41" customFormat="1" ht="65.25" customHeight="1" x14ac:dyDescent="0.25">
      <c r="C2" s="77"/>
      <c r="F2" s="157" t="s">
        <v>208</v>
      </c>
      <c r="G2" s="157"/>
    </row>
    <row r="3" spans="1:11" s="41" customFormat="1" ht="15.75" customHeight="1" x14ac:dyDescent="0.25">
      <c r="C3" s="77"/>
      <c r="F3" s="157" t="s">
        <v>218</v>
      </c>
      <c r="G3" s="157"/>
    </row>
    <row r="4" spans="1:11" s="41" customFormat="1" x14ac:dyDescent="0.25">
      <c r="C4" s="77"/>
      <c r="D4" s="77"/>
      <c r="E4" s="79"/>
      <c r="F4" s="79"/>
    </row>
    <row r="5" spans="1:11" ht="47.1" customHeight="1" x14ac:dyDescent="0.3">
      <c r="A5" s="168" t="s">
        <v>211</v>
      </c>
      <c r="B5" s="168"/>
      <c r="C5" s="168"/>
      <c r="D5" s="168"/>
      <c r="E5" s="168"/>
      <c r="F5" s="168"/>
      <c r="G5" s="168"/>
      <c r="H5" s="126"/>
      <c r="I5" s="126"/>
      <c r="J5" s="126"/>
      <c r="K5" s="126"/>
    </row>
    <row r="6" spans="1:11" ht="18" hidden="1" customHeight="1" x14ac:dyDescent="0.3">
      <c r="A6" s="170" t="s">
        <v>38</v>
      </c>
      <c r="B6" s="170"/>
      <c r="C6" s="170"/>
      <c r="D6" s="170"/>
      <c r="E6" s="170"/>
    </row>
    <row r="7" spans="1:11" ht="17.399999999999999" customHeight="1" x14ac:dyDescent="0.3">
      <c r="A7" s="171" t="s">
        <v>39</v>
      </c>
      <c r="B7" s="172" t="s">
        <v>40</v>
      </c>
      <c r="C7" s="171" t="s">
        <v>41</v>
      </c>
      <c r="D7" s="162" t="s">
        <v>193</v>
      </c>
      <c r="E7" s="162"/>
      <c r="F7" s="163" t="s">
        <v>194</v>
      </c>
      <c r="G7" s="158" t="s">
        <v>152</v>
      </c>
    </row>
    <row r="8" spans="1:11" ht="38.25" customHeight="1" x14ac:dyDescent="0.3">
      <c r="A8" s="171"/>
      <c r="B8" s="172"/>
      <c r="C8" s="171"/>
      <c r="D8" s="42" t="s">
        <v>155</v>
      </c>
      <c r="E8" s="42" t="s">
        <v>154</v>
      </c>
      <c r="F8" s="163"/>
      <c r="G8" s="158" t="s">
        <v>153</v>
      </c>
    </row>
    <row r="9" spans="1:11" ht="30.9" customHeight="1" x14ac:dyDescent="0.3">
      <c r="A9" s="4" t="s">
        <v>0</v>
      </c>
      <c r="B9" s="5" t="s">
        <v>24</v>
      </c>
      <c r="C9" s="5" t="s">
        <v>25</v>
      </c>
      <c r="D9" s="35">
        <f>SUM(D10:D15)</f>
        <v>4068727.69</v>
      </c>
      <c r="E9" s="35">
        <f>SUM(E10:E15)</f>
        <v>4068727.69</v>
      </c>
      <c r="F9" s="35">
        <f t="shared" ref="F9" si="0">SUM(F10:F15)</f>
        <v>828763.89</v>
      </c>
      <c r="G9" s="128">
        <f t="shared" ref="G9:G20" si="1">F9/E9*100</f>
        <v>20.369116666050463</v>
      </c>
    </row>
    <row r="10" spans="1:11" ht="48.6" customHeight="1" x14ac:dyDescent="0.3">
      <c r="A10" s="6" t="s">
        <v>16</v>
      </c>
      <c r="B10" s="7" t="s">
        <v>42</v>
      </c>
      <c r="C10" s="7" t="s">
        <v>43</v>
      </c>
      <c r="D10" s="148">
        <f>[2]Расходы!$D$6</f>
        <v>934276.14</v>
      </c>
      <c r="E10" s="148">
        <f>[2]Расходы!$E$6</f>
        <v>934276.14</v>
      </c>
      <c r="F10" s="36">
        <f>[2]Расходы!$F$6</f>
        <v>167649</v>
      </c>
      <c r="G10" s="32">
        <f t="shared" si="1"/>
        <v>17.944266456381943</v>
      </c>
    </row>
    <row r="11" spans="1:11" ht="47.4" hidden="1" customHeight="1" x14ac:dyDescent="0.3">
      <c r="A11" s="6" t="s">
        <v>44</v>
      </c>
      <c r="B11" s="7" t="s">
        <v>24</v>
      </c>
      <c r="C11" s="7" t="s">
        <v>27</v>
      </c>
      <c r="D11" s="147"/>
      <c r="E11" s="147"/>
      <c r="F11" s="36"/>
      <c r="G11" s="32" t="e">
        <f t="shared" si="1"/>
        <v>#DIV/0!</v>
      </c>
    </row>
    <row r="12" spans="1:11" ht="66.75" customHeight="1" x14ac:dyDescent="0.3">
      <c r="A12" s="6" t="s">
        <v>1</v>
      </c>
      <c r="B12" s="7" t="s">
        <v>24</v>
      </c>
      <c r="C12" s="7" t="s">
        <v>28</v>
      </c>
      <c r="D12" s="36">
        <f>[2]Расходы!$D$8</f>
        <v>3054218.55</v>
      </c>
      <c r="E12" s="36">
        <f>[2]Расходы!$E$8</f>
        <v>3054218.55</v>
      </c>
      <c r="F12" s="36">
        <f>[2]Расходы!$F$8</f>
        <v>642681.89</v>
      </c>
      <c r="G12" s="32">
        <f t="shared" si="1"/>
        <v>21.042432932640008</v>
      </c>
    </row>
    <row r="13" spans="1:11" ht="51.6" customHeight="1" x14ac:dyDescent="0.3">
      <c r="A13" s="6" t="s">
        <v>12</v>
      </c>
      <c r="B13" s="7" t="s">
        <v>24</v>
      </c>
      <c r="C13" s="7" t="s">
        <v>29</v>
      </c>
      <c r="D13" s="36">
        <f>[2]Расходы!$D$9</f>
        <v>65233</v>
      </c>
      <c r="E13" s="36">
        <f>D13</f>
        <v>65233</v>
      </c>
      <c r="F13" s="36">
        <f>[2]Расходы!$F$9</f>
        <v>16333</v>
      </c>
      <c r="G13" s="32">
        <f t="shared" si="1"/>
        <v>25.037940919473272</v>
      </c>
    </row>
    <row r="14" spans="1:11" ht="20.100000000000001" customHeight="1" x14ac:dyDescent="0.3">
      <c r="A14" s="6" t="s">
        <v>13</v>
      </c>
      <c r="B14" s="7" t="s">
        <v>24</v>
      </c>
      <c r="C14" s="7">
        <v>11</v>
      </c>
      <c r="D14" s="36">
        <f>[2]Расходы!$D$10</f>
        <v>5000</v>
      </c>
      <c r="E14" s="36">
        <f>D14</f>
        <v>5000</v>
      </c>
      <c r="F14" s="36">
        <v>0</v>
      </c>
      <c r="G14" s="32">
        <f t="shared" si="1"/>
        <v>0</v>
      </c>
    </row>
    <row r="15" spans="1:11" ht="20.100000000000001" customHeight="1" x14ac:dyDescent="0.3">
      <c r="A15" s="8" t="s">
        <v>2</v>
      </c>
      <c r="B15" s="9" t="s">
        <v>24</v>
      </c>
      <c r="C15" s="9">
        <v>13</v>
      </c>
      <c r="D15" s="37">
        <f>[2]Расходы!$D$11</f>
        <v>10000</v>
      </c>
      <c r="E15" s="37">
        <f>[2]Расходы!$E$11</f>
        <v>10000</v>
      </c>
      <c r="F15" s="37">
        <f>[2]Расходы!$F$11</f>
        <v>2100</v>
      </c>
      <c r="G15" s="33">
        <f t="shared" si="1"/>
        <v>21</v>
      </c>
    </row>
    <row r="16" spans="1:11" ht="20.100000000000001" customHeight="1" x14ac:dyDescent="0.3">
      <c r="A16" s="10" t="s">
        <v>14</v>
      </c>
      <c r="B16" s="11" t="s">
        <v>26</v>
      </c>
      <c r="C16" s="11" t="s">
        <v>25</v>
      </c>
      <c r="D16" s="35">
        <f>D17</f>
        <v>215472.52</v>
      </c>
      <c r="E16" s="35">
        <f>E17</f>
        <v>222747.02</v>
      </c>
      <c r="F16" s="35">
        <f t="shared" ref="F16" si="2">F17</f>
        <v>45763.54</v>
      </c>
      <c r="G16" s="129">
        <f t="shared" si="1"/>
        <v>20.545073958789665</v>
      </c>
    </row>
    <row r="17" spans="1:7" ht="20.100000000000001" customHeight="1" x14ac:dyDescent="0.3">
      <c r="A17" s="8" t="s">
        <v>15</v>
      </c>
      <c r="B17" s="9" t="s">
        <v>26</v>
      </c>
      <c r="C17" s="9" t="s">
        <v>27</v>
      </c>
      <c r="D17" s="37">
        <f>[2]Расходы!$D$13</f>
        <v>215472.52</v>
      </c>
      <c r="E17" s="37">
        <f>[2]Расходы!$E$13</f>
        <v>222747.02</v>
      </c>
      <c r="F17" s="37">
        <f>[2]Расходы!$F$13</f>
        <v>45763.54</v>
      </c>
      <c r="G17" s="127">
        <f t="shared" si="1"/>
        <v>20.545073958789665</v>
      </c>
    </row>
    <row r="18" spans="1:7" ht="38.25" customHeight="1" x14ac:dyDescent="0.3">
      <c r="A18" s="10" t="s">
        <v>20</v>
      </c>
      <c r="B18" s="11" t="s">
        <v>27</v>
      </c>
      <c r="C18" s="11" t="s">
        <v>25</v>
      </c>
      <c r="D18" s="35">
        <f>SUM(D19)</f>
        <v>10000</v>
      </c>
      <c r="E18" s="35">
        <f>SUM(E19)</f>
        <v>20000</v>
      </c>
      <c r="F18" s="35">
        <f t="shared" ref="F18" si="3">SUM(F19)</f>
        <v>10000</v>
      </c>
      <c r="G18" s="128">
        <f t="shared" si="1"/>
        <v>50</v>
      </c>
    </row>
    <row r="19" spans="1:7" ht="47.1" customHeight="1" x14ac:dyDescent="0.3">
      <c r="A19" s="8" t="s">
        <v>37</v>
      </c>
      <c r="B19" s="9" t="s">
        <v>27</v>
      </c>
      <c r="C19" s="9">
        <v>10</v>
      </c>
      <c r="D19" s="37">
        <f>[2]Расходы!$D$15</f>
        <v>10000</v>
      </c>
      <c r="E19" s="37">
        <f>[2]Расходы!$E$15</f>
        <v>20000</v>
      </c>
      <c r="F19" s="37">
        <f>[2]Расходы!$F$15</f>
        <v>10000</v>
      </c>
      <c r="G19" s="33">
        <f t="shared" si="1"/>
        <v>50</v>
      </c>
    </row>
    <row r="20" spans="1:7" ht="27" customHeight="1" x14ac:dyDescent="0.3">
      <c r="A20" s="12" t="s">
        <v>3</v>
      </c>
      <c r="B20" s="13" t="s">
        <v>28</v>
      </c>
      <c r="C20" s="13" t="s">
        <v>25</v>
      </c>
      <c r="D20" s="35">
        <f>SUM(D21:D22)</f>
        <v>0</v>
      </c>
      <c r="E20" s="35">
        <f>SUM(E21:E22)</f>
        <v>1300000</v>
      </c>
      <c r="F20" s="35">
        <f t="shared" ref="F20" si="4">SUM(F21:F22)</f>
        <v>774567.11</v>
      </c>
      <c r="G20" s="129">
        <f t="shared" si="1"/>
        <v>59.582085384615382</v>
      </c>
    </row>
    <row r="21" spans="1:7" ht="20.100000000000001" customHeight="1" x14ac:dyDescent="0.3">
      <c r="A21" s="14" t="s">
        <v>4</v>
      </c>
      <c r="B21" s="15" t="s">
        <v>28</v>
      </c>
      <c r="C21" s="15" t="s">
        <v>32</v>
      </c>
      <c r="D21" s="36">
        <v>0</v>
      </c>
      <c r="E21" s="36">
        <f>[2]Расходы!$E$17</f>
        <v>1300000</v>
      </c>
      <c r="F21" s="36">
        <f>[2]Расходы!$F$17</f>
        <v>774567.11</v>
      </c>
      <c r="G21" s="127">
        <f>F21/E21*100</f>
        <v>59.582085384615382</v>
      </c>
    </row>
    <row r="22" spans="1:7" ht="21" hidden="1" customHeight="1" x14ac:dyDescent="0.3">
      <c r="A22" s="16" t="s">
        <v>5</v>
      </c>
      <c r="B22" s="17" t="s">
        <v>28</v>
      </c>
      <c r="C22" s="17" t="s">
        <v>33</v>
      </c>
      <c r="D22" s="37"/>
      <c r="E22" s="37"/>
      <c r="F22" s="37"/>
      <c r="G22" s="33" t="e">
        <f t="shared" ref="G22:G37" si="5">F22/E22*100</f>
        <v>#DIV/0!</v>
      </c>
    </row>
    <row r="23" spans="1:7" ht="20.100000000000001" customHeight="1" x14ac:dyDescent="0.3">
      <c r="A23" s="12" t="s">
        <v>6</v>
      </c>
      <c r="B23" s="5" t="s">
        <v>34</v>
      </c>
      <c r="C23" s="5" t="s">
        <v>25</v>
      </c>
      <c r="D23" s="35">
        <f>SUM(D24:D26)</f>
        <v>194180.61</v>
      </c>
      <c r="E23" s="35">
        <f>SUM(E24:E26)</f>
        <v>341030.61</v>
      </c>
      <c r="F23" s="35">
        <f t="shared" ref="F23" si="6">SUM(F24:F26)</f>
        <v>41767.01</v>
      </c>
      <c r="G23" s="129">
        <f t="shared" si="5"/>
        <v>12.247290646432003</v>
      </c>
    </row>
    <row r="24" spans="1:7" ht="20.100000000000001" hidden="1" customHeight="1" x14ac:dyDescent="0.3">
      <c r="A24" s="14" t="s">
        <v>19</v>
      </c>
      <c r="B24" s="15" t="s">
        <v>34</v>
      </c>
      <c r="C24" s="15" t="s">
        <v>24</v>
      </c>
      <c r="D24" s="36">
        <v>0</v>
      </c>
      <c r="E24" s="36"/>
      <c r="F24" s="36"/>
      <c r="G24" s="32" t="e">
        <f t="shared" si="5"/>
        <v>#DIV/0!</v>
      </c>
    </row>
    <row r="25" spans="1:7" ht="20.100000000000001" hidden="1" customHeight="1" x14ac:dyDescent="0.3">
      <c r="A25" s="14" t="s">
        <v>7</v>
      </c>
      <c r="B25" s="18" t="s">
        <v>34</v>
      </c>
      <c r="C25" s="18" t="s">
        <v>26</v>
      </c>
      <c r="D25" s="36"/>
      <c r="E25" s="36"/>
      <c r="F25" s="36"/>
      <c r="G25" s="32" t="e">
        <f t="shared" si="5"/>
        <v>#DIV/0!</v>
      </c>
    </row>
    <row r="26" spans="1:7" ht="20.100000000000001" customHeight="1" x14ac:dyDescent="0.3">
      <c r="A26" s="19" t="s">
        <v>8</v>
      </c>
      <c r="B26" s="20" t="s">
        <v>34</v>
      </c>
      <c r="C26" s="20" t="s">
        <v>27</v>
      </c>
      <c r="D26" s="37">
        <f>[2]Расходы!$D$22</f>
        <v>194180.61</v>
      </c>
      <c r="E26" s="37">
        <f>[2]Расходы!$E$22</f>
        <v>341030.61</v>
      </c>
      <c r="F26" s="37">
        <f>[2]Расходы!$F$22</f>
        <v>41767.01</v>
      </c>
      <c r="G26" s="127">
        <f t="shared" si="5"/>
        <v>12.247290646432003</v>
      </c>
    </row>
    <row r="27" spans="1:7" ht="20.100000000000001" hidden="1" customHeight="1" x14ac:dyDescent="0.3">
      <c r="A27" s="150" t="s">
        <v>196</v>
      </c>
      <c r="B27" s="5" t="s">
        <v>29</v>
      </c>
      <c r="C27" s="5" t="s">
        <v>25</v>
      </c>
      <c r="D27" s="35">
        <f>SUM(D28)</f>
        <v>0</v>
      </c>
      <c r="E27" s="35">
        <f t="shared" ref="E27:F27" si="7">SUM(E28)</f>
        <v>0</v>
      </c>
      <c r="F27" s="35">
        <f t="shared" si="7"/>
        <v>0</v>
      </c>
      <c r="G27" s="32" t="e">
        <f t="shared" si="5"/>
        <v>#DIV/0!</v>
      </c>
    </row>
    <row r="28" spans="1:7" ht="20.100000000000001" hidden="1" customHeight="1" x14ac:dyDescent="0.3">
      <c r="A28" s="151" t="s">
        <v>197</v>
      </c>
      <c r="B28" s="17" t="s">
        <v>29</v>
      </c>
      <c r="C28" s="17" t="s">
        <v>34</v>
      </c>
      <c r="D28" s="37">
        <f>[2]Расходы!$D$24</f>
        <v>0</v>
      </c>
      <c r="E28" s="37">
        <f>[2]Расходы!$E$24</f>
        <v>0</v>
      </c>
      <c r="F28" s="37">
        <f>[2]Расходы!$F$24</f>
        <v>0</v>
      </c>
      <c r="G28" s="152" t="e">
        <f t="shared" si="5"/>
        <v>#DIV/0!</v>
      </c>
    </row>
    <row r="29" spans="1:7" ht="20.100000000000001" hidden="1" customHeight="1" x14ac:dyDescent="0.3">
      <c r="A29" s="12" t="s">
        <v>9</v>
      </c>
      <c r="B29" s="5" t="s">
        <v>35</v>
      </c>
      <c r="C29" s="5" t="s">
        <v>25</v>
      </c>
      <c r="D29" s="35">
        <f>SUM(D30)</f>
        <v>0</v>
      </c>
      <c r="E29" s="35"/>
      <c r="F29" s="35">
        <f t="shared" ref="F29" si="8">SUM(F30)</f>
        <v>0</v>
      </c>
      <c r="G29" s="32" t="e">
        <f t="shared" si="5"/>
        <v>#DIV/0!</v>
      </c>
    </row>
    <row r="30" spans="1:7" ht="20.100000000000001" hidden="1" customHeight="1" x14ac:dyDescent="0.3">
      <c r="A30" s="16" t="s">
        <v>18</v>
      </c>
      <c r="B30" s="17" t="s">
        <v>35</v>
      </c>
      <c r="C30" s="17" t="s">
        <v>24</v>
      </c>
      <c r="D30" s="37"/>
      <c r="E30" s="37"/>
      <c r="F30" s="37"/>
      <c r="G30" s="32" t="e">
        <f t="shared" si="5"/>
        <v>#DIV/0!</v>
      </c>
    </row>
    <row r="31" spans="1:7" ht="20.100000000000001" customHeight="1" x14ac:dyDescent="0.3">
      <c r="A31" s="21" t="s">
        <v>21</v>
      </c>
      <c r="B31" s="5" t="s">
        <v>22</v>
      </c>
      <c r="C31" s="5" t="s">
        <v>25</v>
      </c>
      <c r="D31" s="35">
        <f>D32</f>
        <v>25000</v>
      </c>
      <c r="E31" s="35">
        <f>E32</f>
        <v>25000</v>
      </c>
      <c r="F31" s="35">
        <f t="shared" ref="F31" si="9">F32</f>
        <v>5530</v>
      </c>
      <c r="G31" s="128">
        <f t="shared" si="5"/>
        <v>22.12</v>
      </c>
    </row>
    <row r="32" spans="1:7" ht="20.100000000000001" customHeight="1" x14ac:dyDescent="0.3">
      <c r="A32" s="22" t="s">
        <v>23</v>
      </c>
      <c r="B32" s="17" t="s">
        <v>22</v>
      </c>
      <c r="C32" s="17" t="s">
        <v>24</v>
      </c>
      <c r="D32" s="37">
        <f>[2]Расходы!$D$28</f>
        <v>25000</v>
      </c>
      <c r="E32" s="37">
        <f>[2]Расходы!$E$28</f>
        <v>25000</v>
      </c>
      <c r="F32" s="37">
        <f>[2]Расходы!$F$28</f>
        <v>5530</v>
      </c>
      <c r="G32" s="33">
        <f t="shared" si="5"/>
        <v>22.12</v>
      </c>
    </row>
    <row r="33" spans="1:7" ht="20.100000000000001" customHeight="1" x14ac:dyDescent="0.3">
      <c r="A33" s="12" t="s">
        <v>10</v>
      </c>
      <c r="B33" s="5" t="s">
        <v>31</v>
      </c>
      <c r="C33" s="5" t="s">
        <v>25</v>
      </c>
      <c r="D33" s="35">
        <f>D34</f>
        <v>136250</v>
      </c>
      <c r="E33" s="35">
        <f>E34</f>
        <v>136250</v>
      </c>
      <c r="F33" s="35">
        <f t="shared" ref="F33" si="10">F34</f>
        <v>22707.119999999999</v>
      </c>
      <c r="G33" s="129">
        <f t="shared" si="5"/>
        <v>16.665776146788993</v>
      </c>
    </row>
    <row r="34" spans="1:7" ht="20.100000000000001" customHeight="1" x14ac:dyDescent="0.3">
      <c r="A34" s="16" t="s">
        <v>17</v>
      </c>
      <c r="B34" s="20" t="s">
        <v>31</v>
      </c>
      <c r="C34" s="20" t="s">
        <v>24</v>
      </c>
      <c r="D34" s="38">
        <f>[2]Расходы!$D$30</f>
        <v>136250</v>
      </c>
      <c r="E34" s="38">
        <f>[2]Расходы!$E$30</f>
        <v>136250</v>
      </c>
      <c r="F34" s="38">
        <f>[2]Расходы!$F$30</f>
        <v>22707.119999999999</v>
      </c>
      <c r="G34" s="127">
        <f t="shared" si="5"/>
        <v>16.665776146788993</v>
      </c>
    </row>
    <row r="35" spans="1:7" ht="20.100000000000001" customHeight="1" x14ac:dyDescent="0.3">
      <c r="A35" s="12" t="s">
        <v>11</v>
      </c>
      <c r="B35" s="24" t="s">
        <v>30</v>
      </c>
      <c r="C35" s="24" t="s">
        <v>25</v>
      </c>
      <c r="D35" s="35">
        <f>D36</f>
        <v>0</v>
      </c>
      <c r="E35" s="35">
        <f>E36</f>
        <v>5650</v>
      </c>
      <c r="F35" s="35">
        <f t="shared" ref="F35" si="11">F36</f>
        <v>5638</v>
      </c>
      <c r="G35" s="129">
        <f t="shared" si="5"/>
        <v>99.787610619469021</v>
      </c>
    </row>
    <row r="36" spans="1:7" ht="20.100000000000001" customHeight="1" x14ac:dyDescent="0.3">
      <c r="A36" s="25" t="s">
        <v>45</v>
      </c>
      <c r="B36" s="26" t="s">
        <v>30</v>
      </c>
      <c r="C36" s="26" t="s">
        <v>24</v>
      </c>
      <c r="D36" s="39">
        <f>[2]Расходы!$D$32</f>
        <v>0</v>
      </c>
      <c r="E36" s="39">
        <f>[2]Расходы!$E$32</f>
        <v>5650</v>
      </c>
      <c r="F36" s="39">
        <f>[2]Расходы!$F$32</f>
        <v>5638</v>
      </c>
      <c r="G36" s="127">
        <f t="shared" si="5"/>
        <v>99.787610619469021</v>
      </c>
    </row>
    <row r="37" spans="1:7" ht="24.9" customHeight="1" x14ac:dyDescent="0.3">
      <c r="A37" s="169" t="s">
        <v>36</v>
      </c>
      <c r="B37" s="169"/>
      <c r="C37" s="169"/>
      <c r="D37" s="40">
        <f>D9+D16+D18+D20+D23+D29+D31+D33+D35+D27</f>
        <v>4649630.82</v>
      </c>
      <c r="E37" s="40">
        <f t="shared" ref="E37:F37" si="12">E9+E16+E18+E20+E23+E29+E31+E33+E35+E27</f>
        <v>6119405.3200000003</v>
      </c>
      <c r="F37" s="40">
        <f t="shared" si="12"/>
        <v>1734736.6700000002</v>
      </c>
      <c r="G37" s="34">
        <f t="shared" si="5"/>
        <v>28.348125010291035</v>
      </c>
    </row>
    <row r="38" spans="1:7" x14ac:dyDescent="0.3">
      <c r="A38" s="1"/>
      <c r="B38" s="27"/>
      <c r="C38" s="23"/>
      <c r="D38" s="23"/>
      <c r="E38" s="23"/>
      <c r="F38" s="23"/>
    </row>
    <row r="39" spans="1:7" x14ac:dyDescent="0.3">
      <c r="A39" s="23"/>
      <c r="B39" s="27"/>
      <c r="C39" s="23"/>
      <c r="D39" s="23"/>
      <c r="E39" s="28"/>
      <c r="F39" s="23"/>
    </row>
    <row r="40" spans="1:7" x14ac:dyDescent="0.3">
      <c r="E40" s="3"/>
    </row>
    <row r="41" spans="1:7" x14ac:dyDescent="0.3">
      <c r="A41" s="30"/>
    </row>
    <row r="42" spans="1:7" x14ac:dyDescent="0.3">
      <c r="E42" s="3"/>
    </row>
    <row r="45" spans="1:7" x14ac:dyDescent="0.3">
      <c r="D45" s="31"/>
    </row>
  </sheetData>
  <mergeCells count="12">
    <mergeCell ref="A37:C37"/>
    <mergeCell ref="A6:E6"/>
    <mergeCell ref="A7:A8"/>
    <mergeCell ref="B7:B8"/>
    <mergeCell ref="C7:C8"/>
    <mergeCell ref="D7:E7"/>
    <mergeCell ref="F1:G1"/>
    <mergeCell ref="F2:G2"/>
    <mergeCell ref="F3:G3"/>
    <mergeCell ref="G7:G8"/>
    <mergeCell ref="A5:G5"/>
    <mergeCell ref="F7:F8"/>
  </mergeCells>
  <pageMargins left="1.0629921259842521" right="0.19685039370078741" top="0.39370078740157483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3" sqref="D3:E3"/>
    </sheetView>
  </sheetViews>
  <sheetFormatPr defaultColWidth="9.109375" defaultRowHeight="10.199999999999999" x14ac:dyDescent="0.2"/>
  <cols>
    <col min="1" max="1" width="49" style="130" customWidth="1"/>
    <col min="2" max="3" width="17.6640625" style="130" customWidth="1"/>
    <col min="4" max="4" width="17.6640625" style="140" customWidth="1"/>
    <col min="5" max="5" width="10.44140625" style="130" customWidth="1"/>
    <col min="6" max="6" width="8.109375" style="130" bestFit="1" customWidth="1"/>
    <col min="7" max="7" width="9.88671875" style="130" customWidth="1"/>
    <col min="8" max="16384" width="9.109375" style="130"/>
  </cols>
  <sheetData>
    <row r="1" spans="1:7" s="41" customFormat="1" ht="15" x14ac:dyDescent="0.25">
      <c r="C1" s="77"/>
      <c r="D1" s="156" t="s">
        <v>189</v>
      </c>
      <c r="E1" s="156"/>
    </row>
    <row r="2" spans="1:7" s="41" customFormat="1" ht="65.25" customHeight="1" x14ac:dyDescent="0.25">
      <c r="C2" s="77"/>
      <c r="D2" s="157" t="s">
        <v>208</v>
      </c>
      <c r="E2" s="157"/>
    </row>
    <row r="3" spans="1:7" s="41" customFormat="1" ht="15.75" customHeight="1" x14ac:dyDescent="0.25">
      <c r="C3" s="77"/>
      <c r="D3" s="157" t="s">
        <v>218</v>
      </c>
      <c r="E3" s="157"/>
    </row>
    <row r="4" spans="1:7" s="41" customFormat="1" ht="15.6" x14ac:dyDescent="0.25">
      <c r="C4" s="77"/>
      <c r="D4" s="79"/>
    </row>
    <row r="5" spans="1:7" s="131" customFormat="1" ht="60.75" customHeight="1" x14ac:dyDescent="0.25">
      <c r="A5" s="173" t="s">
        <v>213</v>
      </c>
      <c r="B5" s="173"/>
      <c r="C5" s="173"/>
      <c r="D5" s="173"/>
      <c r="E5" s="173"/>
    </row>
    <row r="6" spans="1:7" ht="23.25" customHeight="1" x14ac:dyDescent="0.2">
      <c r="A6" s="174" t="s">
        <v>187</v>
      </c>
      <c r="B6" s="162" t="s">
        <v>193</v>
      </c>
      <c r="C6" s="162"/>
      <c r="D6" s="163" t="s">
        <v>194</v>
      </c>
      <c r="E6" s="158" t="s">
        <v>152</v>
      </c>
    </row>
    <row r="7" spans="1:7" ht="35.25" customHeight="1" x14ac:dyDescent="0.2">
      <c r="A7" s="175"/>
      <c r="B7" s="42" t="s">
        <v>155</v>
      </c>
      <c r="C7" s="42" t="s">
        <v>154</v>
      </c>
      <c r="D7" s="163"/>
      <c r="E7" s="158" t="s">
        <v>153</v>
      </c>
    </row>
    <row r="8" spans="1:7" ht="49.5" customHeight="1" x14ac:dyDescent="0.3">
      <c r="A8" s="141" t="s">
        <v>212</v>
      </c>
      <c r="B8" s="142">
        <f>Расходы!D37</f>
        <v>4649630.82</v>
      </c>
      <c r="C8" s="142">
        <f>Расходы!E37</f>
        <v>6119405.3200000003</v>
      </c>
      <c r="D8" s="142">
        <f>Расходы!F37</f>
        <v>1734736.6700000002</v>
      </c>
      <c r="E8" s="142">
        <f>D8/C8*100</f>
        <v>28.348125010291035</v>
      </c>
      <c r="F8" s="132"/>
      <c r="G8" s="133"/>
    </row>
    <row r="9" spans="1:7" ht="28.5" customHeight="1" x14ac:dyDescent="0.25">
      <c r="A9" s="144" t="s">
        <v>188</v>
      </c>
      <c r="B9" s="143">
        <f>SUM(B8:B8)</f>
        <v>4649630.82</v>
      </c>
      <c r="C9" s="143">
        <f t="shared" ref="C9:D9" si="0">SUM(C8:C8)</f>
        <v>6119405.3200000003</v>
      </c>
      <c r="D9" s="143">
        <f t="shared" si="0"/>
        <v>1734736.6700000002</v>
      </c>
      <c r="E9" s="143">
        <f>SUM(E8:E8)</f>
        <v>28.348125010291035</v>
      </c>
      <c r="G9" s="134"/>
    </row>
    <row r="10" spans="1:7" s="135" customFormat="1" ht="13.8" x14ac:dyDescent="0.25">
      <c r="C10" s="136"/>
      <c r="D10" s="138"/>
    </row>
    <row r="11" spans="1:7" ht="13.2" x14ac:dyDescent="0.25">
      <c r="C11" s="137"/>
      <c r="D11" s="139"/>
      <c r="E11" s="149"/>
    </row>
  </sheetData>
  <mergeCells count="8">
    <mergeCell ref="D1:E1"/>
    <mergeCell ref="D2:E2"/>
    <mergeCell ref="D3:E3"/>
    <mergeCell ref="A5:E5"/>
    <mergeCell ref="A6:A7"/>
    <mergeCell ref="B6:C6"/>
    <mergeCell ref="E6:E7"/>
    <mergeCell ref="D6:D7"/>
  </mergeCells>
  <pageMargins left="0.84" right="0.15748031496062992" top="0.39370078740157483" bottom="0.98425196850393704" header="0.23622047244094491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Доходы</vt:lpstr>
      <vt:lpstr>Источники</vt:lpstr>
      <vt:lpstr>Расходы</vt:lpstr>
      <vt:lpstr>по распорядителям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'по распорядителям'!Область_печати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2024-04-26T06:07:48Z</dcterms:modified>
</cp:coreProperties>
</file>