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796"/>
  </bookViews>
  <sheets>
    <sheet name="Приложение № 1" sheetId="4" r:id="rId1"/>
    <sheet name="Приложение № 2" sheetId="5" r:id="rId2"/>
    <sheet name="Приложение № 3" sheetId="2" r:id="rId3"/>
    <sheet name="Приложение № 4" sheetId="1" r:id="rId4"/>
    <sheet name="Приложение № 5" sheetId="3" r:id="rId5"/>
  </sheets>
  <definedNames>
    <definedName name="_GoBack" localSheetId="2">'Приложение № 3'!#REF!</definedName>
    <definedName name="_GoBack" localSheetId="3">'Приложение № 4'!#REF!</definedName>
    <definedName name="_xlnm._FilterDatabase" localSheetId="2" hidden="1">'Приложение № 3'!$B$10:$C$39</definedName>
    <definedName name="_xlnm._FilterDatabase" localSheetId="3" hidden="1">'Приложение № 4'!$C$11:$F$166</definedName>
    <definedName name="_xlnm.Print_Titles" localSheetId="0">'Приложение № 1'!$8:$10</definedName>
    <definedName name="_xlnm.Print_Titles" localSheetId="1">'Приложение № 2'!$8:$10</definedName>
    <definedName name="_xlnm.Print_Titles" localSheetId="2">'Приложение № 3'!$8:$10</definedName>
    <definedName name="_xlnm.Print_Titles" localSheetId="3">'Приложение № 4'!$9:$11</definedName>
    <definedName name="_xlnm.Print_Titles" localSheetId="4">'Приложение № 5'!$7:$9</definedName>
    <definedName name="_xlnm.Print_Area" localSheetId="0">'Приложение № 1'!$A$1:$H$66</definedName>
    <definedName name="_xlnm.Print_Area" localSheetId="2">'Приложение № 3'!$A$1:$I$39</definedName>
    <definedName name="_xlnm.Print_Area" localSheetId="3">'Приложение № 4'!$A$1:$L$166</definedName>
    <definedName name="_xlnm.Print_Area" localSheetId="4">'Приложение № 5'!$A$1:$I$109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1" i="4" l="1"/>
  <c r="H20" i="4"/>
  <c r="H18" i="4"/>
  <c r="H13" i="4"/>
  <c r="F13" i="4"/>
  <c r="F18" i="4"/>
  <c r="F21" i="4"/>
  <c r="F20" i="4"/>
  <c r="D21" i="4"/>
  <c r="D20" i="4"/>
  <c r="D18" i="4"/>
  <c r="D13" i="4"/>
  <c r="K68" i="1"/>
  <c r="I68" i="1"/>
  <c r="G68" i="1"/>
  <c r="H40" i="4"/>
  <c r="F40" i="4"/>
  <c r="D40" i="4"/>
  <c r="G40" i="4"/>
  <c r="E40" i="4"/>
  <c r="C40" i="4"/>
  <c r="G19" i="4"/>
  <c r="G17" i="4"/>
  <c r="G16" i="4"/>
  <c r="G14" i="4"/>
  <c r="E19" i="4"/>
  <c r="E17" i="4"/>
  <c r="E16" i="4" s="1"/>
  <c r="E14" i="4"/>
  <c r="C19" i="4"/>
  <c r="C16" i="4" s="1"/>
  <c r="C17" i="4"/>
  <c r="C14" i="4"/>
  <c r="I89" i="3" l="1"/>
  <c r="I88" i="3" s="1"/>
  <c r="H89" i="3"/>
  <c r="G89" i="3"/>
  <c r="F89" i="3"/>
  <c r="E89" i="3"/>
  <c r="D89" i="3"/>
  <c r="H88" i="3"/>
  <c r="G88" i="3"/>
  <c r="F88" i="3"/>
  <c r="E88" i="3"/>
  <c r="D88" i="3"/>
  <c r="O24" i="2" l="1"/>
  <c r="O27" i="2"/>
  <c r="O29" i="2"/>
  <c r="O30" i="2"/>
  <c r="M24" i="2"/>
  <c r="M27" i="2"/>
  <c r="M29" i="2"/>
  <c r="M30" i="2"/>
  <c r="K24" i="2"/>
  <c r="K27" i="2"/>
  <c r="K29" i="2"/>
  <c r="K30" i="2"/>
  <c r="K38" i="2"/>
  <c r="L75" i="1"/>
  <c r="L74" i="1" s="1"/>
  <c r="K75" i="1"/>
  <c r="K74" i="1" s="1"/>
  <c r="J75" i="1"/>
  <c r="I75" i="1"/>
  <c r="H75" i="1"/>
  <c r="H74" i="1" s="1"/>
  <c r="G75" i="1"/>
  <c r="J74" i="1"/>
  <c r="I74" i="1"/>
  <c r="G74" i="1"/>
  <c r="G5" i="5" l="1"/>
  <c r="G55" i="4"/>
  <c r="G44" i="4"/>
  <c r="E55" i="4"/>
  <c r="E44" i="4"/>
  <c r="C55" i="4"/>
  <c r="C44" i="4"/>
  <c r="G12" i="4"/>
  <c r="E12" i="4"/>
  <c r="C12" i="4"/>
  <c r="E16" i="3" l="1"/>
  <c r="E15" i="3" s="1"/>
  <c r="E14" i="3" s="1"/>
  <c r="F16" i="3"/>
  <c r="F15" i="3" s="1"/>
  <c r="F14" i="3" s="1"/>
  <c r="G16" i="3"/>
  <c r="G15" i="3" s="1"/>
  <c r="G14" i="3" s="1"/>
  <c r="H16" i="3"/>
  <c r="H15" i="3" s="1"/>
  <c r="H14" i="3" s="1"/>
  <c r="I16" i="3"/>
  <c r="I15" i="3" s="1"/>
  <c r="I14" i="3" s="1"/>
  <c r="D16" i="3"/>
  <c r="D15" i="3" s="1"/>
  <c r="D14" i="3" s="1"/>
  <c r="I120" i="1"/>
  <c r="I119" i="1" s="1"/>
  <c r="J120" i="1"/>
  <c r="J119" i="1" s="1"/>
  <c r="K120" i="1"/>
  <c r="K119" i="1" s="1"/>
  <c r="L120" i="1"/>
  <c r="L119" i="1" s="1"/>
  <c r="H120" i="1"/>
  <c r="H119" i="1" s="1"/>
  <c r="G120" i="1"/>
  <c r="G119" i="1" s="1"/>
  <c r="E13" i="3" l="1"/>
  <c r="E12" i="3" s="1"/>
  <c r="E11" i="3" s="1"/>
  <c r="F13" i="3"/>
  <c r="F12" i="3" s="1"/>
  <c r="F11" i="3" s="1"/>
  <c r="G13" i="3"/>
  <c r="G12" i="3" s="1"/>
  <c r="G11" i="3" s="1"/>
  <c r="H13" i="3"/>
  <c r="H12" i="3" s="1"/>
  <c r="H11" i="3" s="1"/>
  <c r="I13" i="3"/>
  <c r="I12" i="3" s="1"/>
  <c r="I11" i="3" s="1"/>
  <c r="D13" i="3"/>
  <c r="D12" i="3" s="1"/>
  <c r="D11" i="3" s="1"/>
  <c r="I82" i="3"/>
  <c r="H82" i="3"/>
  <c r="G82" i="3"/>
  <c r="F82" i="3"/>
  <c r="E82" i="3"/>
  <c r="D82" i="3"/>
  <c r="I157" i="1"/>
  <c r="I156" i="1" s="1"/>
  <c r="I155" i="1" s="1"/>
  <c r="I154" i="1" s="1"/>
  <c r="F35" i="2" s="1"/>
  <c r="J157" i="1"/>
  <c r="J156" i="1" s="1"/>
  <c r="J155" i="1" s="1"/>
  <c r="J154" i="1" s="1"/>
  <c r="G35" i="2" s="1"/>
  <c r="K157" i="1"/>
  <c r="K156" i="1" s="1"/>
  <c r="K155" i="1" s="1"/>
  <c r="K154" i="1" s="1"/>
  <c r="H35" i="2" s="1"/>
  <c r="L157" i="1"/>
  <c r="L156" i="1" s="1"/>
  <c r="L155" i="1" s="1"/>
  <c r="L154" i="1" s="1"/>
  <c r="I35" i="2" s="1"/>
  <c r="O35" i="2" s="1"/>
  <c r="H157" i="1"/>
  <c r="H156" i="1" s="1"/>
  <c r="H155" i="1" s="1"/>
  <c r="H154" i="1" s="1"/>
  <c r="E35" i="2" s="1"/>
  <c r="G157" i="1"/>
  <c r="G156" i="1" s="1"/>
  <c r="G155" i="1" s="1"/>
  <c r="G154" i="1" s="1"/>
  <c r="D35" i="2" s="1"/>
  <c r="K35" i="2" l="1"/>
  <c r="M35" i="2"/>
  <c r="L117" i="1" l="1"/>
  <c r="K117" i="1"/>
  <c r="J117" i="1"/>
  <c r="J116" i="1" s="1"/>
  <c r="I117" i="1"/>
  <c r="I116" i="1" s="1"/>
  <c r="H117" i="1"/>
  <c r="H116" i="1" s="1"/>
  <c r="G117" i="1"/>
  <c r="G116" i="1" s="1"/>
  <c r="L116" i="1"/>
  <c r="K116" i="1"/>
  <c r="E38" i="3" l="1"/>
  <c r="E37" i="3" s="1"/>
  <c r="E36" i="3" s="1"/>
  <c r="E35" i="3" s="1"/>
  <c r="E34" i="3" s="1"/>
  <c r="F38" i="3"/>
  <c r="F37" i="3" s="1"/>
  <c r="F36" i="3" s="1"/>
  <c r="F35" i="3" s="1"/>
  <c r="F34" i="3" s="1"/>
  <c r="G38" i="3"/>
  <c r="G37" i="3" s="1"/>
  <c r="G36" i="3" s="1"/>
  <c r="G35" i="3" s="1"/>
  <c r="G34" i="3" s="1"/>
  <c r="H38" i="3"/>
  <c r="H37" i="3" s="1"/>
  <c r="H36" i="3" s="1"/>
  <c r="H35" i="3" s="1"/>
  <c r="H34" i="3" s="1"/>
  <c r="I38" i="3"/>
  <c r="I37" i="3" s="1"/>
  <c r="I36" i="3" s="1"/>
  <c r="I35" i="3" s="1"/>
  <c r="I34" i="3" s="1"/>
  <c r="E42" i="3"/>
  <c r="E41" i="3" s="1"/>
  <c r="F42" i="3"/>
  <c r="F41" i="3" s="1"/>
  <c r="G42" i="3"/>
  <c r="G41" i="3" s="1"/>
  <c r="H42" i="3"/>
  <c r="H41" i="3" s="1"/>
  <c r="I42" i="3"/>
  <c r="I41" i="3" s="1"/>
  <c r="E44" i="3"/>
  <c r="E43" i="3" s="1"/>
  <c r="F44" i="3"/>
  <c r="F43" i="3" s="1"/>
  <c r="G44" i="3"/>
  <c r="G43" i="3" s="1"/>
  <c r="H44" i="3"/>
  <c r="H43" i="3" s="1"/>
  <c r="I44" i="3"/>
  <c r="I43" i="3" s="1"/>
  <c r="E49" i="3"/>
  <c r="E48" i="3" s="1"/>
  <c r="E47" i="3" s="1"/>
  <c r="E46" i="3" s="1"/>
  <c r="E45" i="3" s="1"/>
  <c r="F49" i="3"/>
  <c r="F48" i="3" s="1"/>
  <c r="F47" i="3" s="1"/>
  <c r="F46" i="3" s="1"/>
  <c r="F45" i="3" s="1"/>
  <c r="G49" i="3"/>
  <c r="G48" i="3" s="1"/>
  <c r="G47" i="3" s="1"/>
  <c r="G46" i="3" s="1"/>
  <c r="G45" i="3" s="1"/>
  <c r="H49" i="3"/>
  <c r="H48" i="3" s="1"/>
  <c r="H47" i="3" s="1"/>
  <c r="H46" i="3" s="1"/>
  <c r="H45" i="3" s="1"/>
  <c r="I49" i="3"/>
  <c r="I48" i="3" s="1"/>
  <c r="I47" i="3" s="1"/>
  <c r="I46" i="3" s="1"/>
  <c r="I45" i="3" s="1"/>
  <c r="E54" i="3"/>
  <c r="E53" i="3" s="1"/>
  <c r="E52" i="3" s="1"/>
  <c r="E51" i="3" s="1"/>
  <c r="E50" i="3" s="1"/>
  <c r="F54" i="3"/>
  <c r="F53" i="3" s="1"/>
  <c r="F52" i="3" s="1"/>
  <c r="F51" i="3" s="1"/>
  <c r="F50" i="3" s="1"/>
  <c r="G54" i="3"/>
  <c r="G53" i="3" s="1"/>
  <c r="G52" i="3" s="1"/>
  <c r="G51" i="3" s="1"/>
  <c r="G50" i="3" s="1"/>
  <c r="H54" i="3"/>
  <c r="H53" i="3" s="1"/>
  <c r="H52" i="3" s="1"/>
  <c r="H51" i="3" s="1"/>
  <c r="H50" i="3" s="1"/>
  <c r="I54" i="3"/>
  <c r="I53" i="3" s="1"/>
  <c r="I52" i="3" s="1"/>
  <c r="I51" i="3" s="1"/>
  <c r="I50" i="3" s="1"/>
  <c r="E59" i="3"/>
  <c r="E58" i="3" s="1"/>
  <c r="E57" i="3" s="1"/>
  <c r="E56" i="3" s="1"/>
  <c r="E55" i="3" s="1"/>
  <c r="F59" i="3"/>
  <c r="F58" i="3" s="1"/>
  <c r="F57" i="3" s="1"/>
  <c r="F56" i="3" s="1"/>
  <c r="F55" i="3" s="1"/>
  <c r="G59" i="3"/>
  <c r="G58" i="3" s="1"/>
  <c r="G57" i="3" s="1"/>
  <c r="G56" i="3" s="1"/>
  <c r="G55" i="3" s="1"/>
  <c r="H59" i="3"/>
  <c r="H58" i="3" s="1"/>
  <c r="H57" i="3" s="1"/>
  <c r="H56" i="3" s="1"/>
  <c r="H55" i="3" s="1"/>
  <c r="I59" i="3"/>
  <c r="I58" i="3" s="1"/>
  <c r="I57" i="3" s="1"/>
  <c r="I56" i="3" s="1"/>
  <c r="I55" i="3" s="1"/>
  <c r="E63" i="3"/>
  <c r="E62" i="3" s="1"/>
  <c r="F63" i="3"/>
  <c r="F62" i="3" s="1"/>
  <c r="G63" i="3"/>
  <c r="G62" i="3" s="1"/>
  <c r="H63" i="3"/>
  <c r="H62" i="3" s="1"/>
  <c r="I63" i="3"/>
  <c r="I62" i="3" s="1"/>
  <c r="E65" i="3"/>
  <c r="E64" i="3" s="1"/>
  <c r="F65" i="3"/>
  <c r="F64" i="3" s="1"/>
  <c r="G65" i="3"/>
  <c r="G64" i="3" s="1"/>
  <c r="H65" i="3"/>
  <c r="H64" i="3" s="1"/>
  <c r="I65" i="3"/>
  <c r="I64" i="3" s="1"/>
  <c r="E67" i="3"/>
  <c r="E66" i="3" s="1"/>
  <c r="F67" i="3"/>
  <c r="F66" i="3" s="1"/>
  <c r="G67" i="3"/>
  <c r="G66" i="3" s="1"/>
  <c r="H67" i="3"/>
  <c r="H66" i="3" s="1"/>
  <c r="I67" i="3"/>
  <c r="I66" i="3" s="1"/>
  <c r="E70" i="3"/>
  <c r="E69" i="3" s="1"/>
  <c r="F70" i="3"/>
  <c r="F69" i="3" s="1"/>
  <c r="G70" i="3"/>
  <c r="G69" i="3" s="1"/>
  <c r="H70" i="3"/>
  <c r="H69" i="3" s="1"/>
  <c r="I70" i="3"/>
  <c r="I69" i="3" s="1"/>
  <c r="E72" i="3"/>
  <c r="F72" i="3"/>
  <c r="G72" i="3"/>
  <c r="H72" i="3"/>
  <c r="I72" i="3"/>
  <c r="E73" i="3"/>
  <c r="F73" i="3"/>
  <c r="G73" i="3"/>
  <c r="H73" i="3"/>
  <c r="I73" i="3"/>
  <c r="E76" i="3"/>
  <c r="E75" i="3" s="1"/>
  <c r="E74" i="3" s="1"/>
  <c r="F76" i="3"/>
  <c r="F75" i="3" s="1"/>
  <c r="F74" i="3" s="1"/>
  <c r="G76" i="3"/>
  <c r="G75" i="3" s="1"/>
  <c r="G74" i="3" s="1"/>
  <c r="H76" i="3"/>
  <c r="H75" i="3" s="1"/>
  <c r="H74" i="3" s="1"/>
  <c r="I76" i="3"/>
  <c r="I75" i="3" s="1"/>
  <c r="I74" i="3" s="1"/>
  <c r="E79" i="3"/>
  <c r="E78" i="3" s="1"/>
  <c r="E77" i="3" s="1"/>
  <c r="F79" i="3"/>
  <c r="F78" i="3" s="1"/>
  <c r="F77" i="3" s="1"/>
  <c r="G79" i="3"/>
  <c r="G78" i="3" s="1"/>
  <c r="G77" i="3" s="1"/>
  <c r="H79" i="3"/>
  <c r="H78" i="3" s="1"/>
  <c r="H77" i="3" s="1"/>
  <c r="I79" i="3"/>
  <c r="I78" i="3" s="1"/>
  <c r="I77" i="3" s="1"/>
  <c r="E85" i="3"/>
  <c r="E84" i="3" s="1"/>
  <c r="F85" i="3"/>
  <c r="F84" i="3" s="1"/>
  <c r="G85" i="3"/>
  <c r="G84" i="3" s="1"/>
  <c r="H85" i="3"/>
  <c r="H84" i="3" s="1"/>
  <c r="I85" i="3"/>
  <c r="I84" i="3" s="1"/>
  <c r="E93" i="3"/>
  <c r="E92" i="3" s="1"/>
  <c r="E91" i="3" s="1"/>
  <c r="F93" i="3"/>
  <c r="F92" i="3" s="1"/>
  <c r="F91" i="3" s="1"/>
  <c r="G93" i="3"/>
  <c r="G92" i="3" s="1"/>
  <c r="G91" i="3" s="1"/>
  <c r="H93" i="3"/>
  <c r="H92" i="3" s="1"/>
  <c r="H91" i="3" s="1"/>
  <c r="I93" i="3"/>
  <c r="I92" i="3" s="1"/>
  <c r="I91" i="3" s="1"/>
  <c r="E97" i="3"/>
  <c r="E96" i="3" s="1"/>
  <c r="E95" i="3" s="1"/>
  <c r="F97" i="3"/>
  <c r="F96" i="3" s="1"/>
  <c r="F95" i="3" s="1"/>
  <c r="G97" i="3"/>
  <c r="G96" i="3" s="1"/>
  <c r="G95" i="3" s="1"/>
  <c r="H97" i="3"/>
  <c r="H96" i="3" s="1"/>
  <c r="H95" i="3" s="1"/>
  <c r="I97" i="3"/>
  <c r="I96" i="3" s="1"/>
  <c r="I95" i="3" s="1"/>
  <c r="E100" i="3"/>
  <c r="E99" i="3" s="1"/>
  <c r="E98" i="3" s="1"/>
  <c r="F100" i="3"/>
  <c r="F99" i="3" s="1"/>
  <c r="F98" i="3" s="1"/>
  <c r="G100" i="3"/>
  <c r="G99" i="3" s="1"/>
  <c r="G98" i="3" s="1"/>
  <c r="H100" i="3"/>
  <c r="H99" i="3" s="1"/>
  <c r="H98" i="3" s="1"/>
  <c r="I100" i="3"/>
  <c r="I99" i="3" s="1"/>
  <c r="I98" i="3" s="1"/>
  <c r="E104" i="3"/>
  <c r="E103" i="3" s="1"/>
  <c r="E102" i="3" s="1"/>
  <c r="F104" i="3"/>
  <c r="F103" i="3" s="1"/>
  <c r="F102" i="3" s="1"/>
  <c r="G104" i="3"/>
  <c r="G103" i="3" s="1"/>
  <c r="G102" i="3" s="1"/>
  <c r="H104" i="3"/>
  <c r="H103" i="3" s="1"/>
  <c r="H102" i="3" s="1"/>
  <c r="I104" i="3"/>
  <c r="I103" i="3" s="1"/>
  <c r="I102" i="3" s="1"/>
  <c r="E107" i="3"/>
  <c r="E106" i="3" s="1"/>
  <c r="E105" i="3" s="1"/>
  <c r="F107" i="3"/>
  <c r="F106" i="3" s="1"/>
  <c r="F105" i="3" s="1"/>
  <c r="G107" i="3"/>
  <c r="G106" i="3" s="1"/>
  <c r="G105" i="3" s="1"/>
  <c r="H107" i="3"/>
  <c r="H106" i="3" s="1"/>
  <c r="H105" i="3" s="1"/>
  <c r="I107" i="3"/>
  <c r="I106" i="3" s="1"/>
  <c r="I105" i="3" s="1"/>
  <c r="G108" i="3"/>
  <c r="H108" i="3"/>
  <c r="I108" i="3"/>
  <c r="F108" i="3"/>
  <c r="G38" i="2"/>
  <c r="H38" i="2"/>
  <c r="I38" i="2"/>
  <c r="O38" i="2" s="1"/>
  <c r="F38" i="2"/>
  <c r="F64" i="4"/>
  <c r="E64" i="4"/>
  <c r="F60" i="4"/>
  <c r="E60" i="4"/>
  <c r="F55" i="4"/>
  <c r="F44" i="4"/>
  <c r="F38" i="4"/>
  <c r="E38" i="4"/>
  <c r="F33" i="4"/>
  <c r="E33" i="4"/>
  <c r="F30" i="4"/>
  <c r="E30" i="4"/>
  <c r="F25" i="4"/>
  <c r="E25" i="4"/>
  <c r="F23" i="4"/>
  <c r="F22" i="4" s="1"/>
  <c r="E23" i="4"/>
  <c r="E22" i="4" s="1"/>
  <c r="F19" i="4"/>
  <c r="F17" i="4"/>
  <c r="F14" i="4"/>
  <c r="F12" i="4"/>
  <c r="E23" i="3"/>
  <c r="F23" i="3"/>
  <c r="F22" i="3" s="1"/>
  <c r="F21" i="3" s="1"/>
  <c r="F20" i="3" s="1"/>
  <c r="F19" i="3" s="1"/>
  <c r="F18" i="3" s="1"/>
  <c r="G23" i="3"/>
  <c r="G22" i="3" s="1"/>
  <c r="G21" i="3" s="1"/>
  <c r="G20" i="3" s="1"/>
  <c r="G19" i="3" s="1"/>
  <c r="G18" i="3" s="1"/>
  <c r="H23" i="3"/>
  <c r="H22" i="3" s="1"/>
  <c r="H21" i="3" s="1"/>
  <c r="H20" i="3" s="1"/>
  <c r="H19" i="3" s="1"/>
  <c r="H18" i="3" s="1"/>
  <c r="I23" i="3"/>
  <c r="I22" i="3" s="1"/>
  <c r="I21" i="3" s="1"/>
  <c r="I20" i="3" s="1"/>
  <c r="I19" i="3" s="1"/>
  <c r="I18" i="3" s="1"/>
  <c r="D23" i="3"/>
  <c r="E28" i="3"/>
  <c r="F28" i="3"/>
  <c r="F27" i="3" s="1"/>
  <c r="F26" i="3" s="1"/>
  <c r="F25" i="3" s="1"/>
  <c r="G28" i="3"/>
  <c r="G27" i="3" s="1"/>
  <c r="G26" i="3" s="1"/>
  <c r="G25" i="3" s="1"/>
  <c r="H28" i="3"/>
  <c r="H27" i="3" s="1"/>
  <c r="H26" i="3" s="1"/>
  <c r="H25" i="3" s="1"/>
  <c r="I28" i="3"/>
  <c r="I27" i="3" s="1"/>
  <c r="I26" i="3" s="1"/>
  <c r="I25" i="3" s="1"/>
  <c r="D28" i="3"/>
  <c r="E32" i="3"/>
  <c r="F32" i="3"/>
  <c r="F31" i="3" s="1"/>
  <c r="F30" i="3" s="1"/>
  <c r="F29" i="3" s="1"/>
  <c r="G32" i="3"/>
  <c r="G31" i="3" s="1"/>
  <c r="G30" i="3" s="1"/>
  <c r="G29" i="3" s="1"/>
  <c r="H32" i="3"/>
  <c r="H31" i="3" s="1"/>
  <c r="H30" i="3" s="1"/>
  <c r="H29" i="3" s="1"/>
  <c r="I32" i="3"/>
  <c r="I31" i="3" s="1"/>
  <c r="I30" i="3" s="1"/>
  <c r="I29" i="3" s="1"/>
  <c r="D32" i="3"/>
  <c r="D59" i="3"/>
  <c r="D79" i="3"/>
  <c r="J163" i="1"/>
  <c r="J162" i="1" s="1"/>
  <c r="J161" i="1" s="1"/>
  <c r="J160" i="1" s="1"/>
  <c r="I163" i="1"/>
  <c r="I162" i="1" s="1"/>
  <c r="I161" i="1" s="1"/>
  <c r="I160" i="1" s="1"/>
  <c r="J152" i="1"/>
  <c r="J151" i="1" s="1"/>
  <c r="J150" i="1" s="1"/>
  <c r="J149" i="1" s="1"/>
  <c r="J148" i="1" s="1"/>
  <c r="I152" i="1"/>
  <c r="I151" i="1" s="1"/>
  <c r="I150" i="1" s="1"/>
  <c r="I149" i="1" s="1"/>
  <c r="I148" i="1" s="1"/>
  <c r="J146" i="1"/>
  <c r="J145" i="1" s="1"/>
  <c r="J144" i="1" s="1"/>
  <c r="J143" i="1" s="1"/>
  <c r="J142" i="1" s="1"/>
  <c r="I146" i="1"/>
  <c r="I145" i="1" s="1"/>
  <c r="I144" i="1" s="1"/>
  <c r="I143" i="1" s="1"/>
  <c r="J133" i="1"/>
  <c r="J132" i="1" s="1"/>
  <c r="J131" i="1" s="1"/>
  <c r="J115" i="1" s="1"/>
  <c r="I133" i="1"/>
  <c r="I132" i="1" s="1"/>
  <c r="I131" i="1" s="1"/>
  <c r="I115" i="1" s="1"/>
  <c r="J129" i="1"/>
  <c r="J128" i="1" s="1"/>
  <c r="J127" i="1" s="1"/>
  <c r="I129" i="1"/>
  <c r="I128" i="1" s="1"/>
  <c r="I127" i="1" s="1"/>
  <c r="J125" i="1"/>
  <c r="J124" i="1" s="1"/>
  <c r="J123" i="1" s="1"/>
  <c r="I125" i="1"/>
  <c r="I124" i="1" s="1"/>
  <c r="I123" i="1" s="1"/>
  <c r="J102" i="1"/>
  <c r="J101" i="1" s="1"/>
  <c r="J100" i="1" s="1"/>
  <c r="J95" i="1" s="1"/>
  <c r="G26" i="2" s="1"/>
  <c r="I102" i="1"/>
  <c r="I101" i="1"/>
  <c r="I100" i="1" s="1"/>
  <c r="I95" i="1" s="1"/>
  <c r="F26" i="2" s="1"/>
  <c r="J86" i="1"/>
  <c r="J85" i="1" s="1"/>
  <c r="J84" i="1" s="1"/>
  <c r="J83" i="1" s="1"/>
  <c r="J82" i="1" s="1"/>
  <c r="J81" i="1" s="1"/>
  <c r="J80" i="1" s="1"/>
  <c r="I86" i="1"/>
  <c r="I85" i="1" s="1"/>
  <c r="I84" i="1" s="1"/>
  <c r="I83" i="1" s="1"/>
  <c r="I82" i="1" s="1"/>
  <c r="I81" i="1" s="1"/>
  <c r="I80" i="1" s="1"/>
  <c r="J78" i="1"/>
  <c r="J77" i="1" s="1"/>
  <c r="I78" i="1"/>
  <c r="I77" i="1" s="1"/>
  <c r="J68" i="1"/>
  <c r="J66" i="1"/>
  <c r="I66" i="1"/>
  <c r="J59" i="1"/>
  <c r="I59" i="1"/>
  <c r="J57" i="1"/>
  <c r="I57" i="1"/>
  <c r="J52" i="1"/>
  <c r="J51" i="1" s="1"/>
  <c r="J50" i="1" s="1"/>
  <c r="J49" i="1" s="1"/>
  <c r="G16" i="2" s="1"/>
  <c r="I52" i="1"/>
  <c r="I51" i="1" s="1"/>
  <c r="I50" i="1" s="1"/>
  <c r="I49" i="1" s="1"/>
  <c r="F16" i="2" s="1"/>
  <c r="J47" i="1"/>
  <c r="J46" i="1" s="1"/>
  <c r="J45" i="1" s="1"/>
  <c r="J44" i="1" s="1"/>
  <c r="J43" i="1" s="1"/>
  <c r="G15" i="2" s="1"/>
  <c r="I47" i="1"/>
  <c r="I46" i="1" s="1"/>
  <c r="I45" i="1" s="1"/>
  <c r="I44" i="1" s="1"/>
  <c r="I43" i="1" s="1"/>
  <c r="F15" i="2" s="1"/>
  <c r="J41" i="1"/>
  <c r="J40" i="1" s="1"/>
  <c r="I41" i="1"/>
  <c r="I40" i="1" s="1"/>
  <c r="J38" i="1"/>
  <c r="I38" i="1"/>
  <c r="J36" i="1"/>
  <c r="I36" i="1"/>
  <c r="J34" i="1"/>
  <c r="I34" i="1"/>
  <c r="J30" i="1"/>
  <c r="J29" i="1" s="1"/>
  <c r="J28" i="1" s="1"/>
  <c r="J27" i="1" s="1"/>
  <c r="I30" i="1"/>
  <c r="I29" i="1" s="1"/>
  <c r="I28" i="1" s="1"/>
  <c r="I27" i="1" s="1"/>
  <c r="J24" i="1"/>
  <c r="J23" i="1" s="1"/>
  <c r="J22" i="1" s="1"/>
  <c r="J21" i="1" s="1"/>
  <c r="J20" i="1" s="1"/>
  <c r="I24" i="1"/>
  <c r="I23" i="1" s="1"/>
  <c r="I22" i="1" s="1"/>
  <c r="I21" i="1" s="1"/>
  <c r="I20" i="1" s="1"/>
  <c r="J18" i="1"/>
  <c r="J17" i="1" s="1"/>
  <c r="J16" i="1" s="1"/>
  <c r="J15" i="1" s="1"/>
  <c r="J14" i="1" s="1"/>
  <c r="G12" i="2" s="1"/>
  <c r="I18" i="1"/>
  <c r="I17" i="1" s="1"/>
  <c r="I16" i="1" s="1"/>
  <c r="I15" i="1" s="1"/>
  <c r="I14" i="1" s="1"/>
  <c r="F12" i="2" s="1"/>
  <c r="G29" i="2"/>
  <c r="F29" i="2"/>
  <c r="K38" i="1"/>
  <c r="K36" i="1"/>
  <c r="K59" i="1"/>
  <c r="G59" i="1"/>
  <c r="G38" i="1"/>
  <c r="G36" i="1"/>
  <c r="M12" i="2" l="1"/>
  <c r="M15" i="2"/>
  <c r="M38" i="2"/>
  <c r="H87" i="3"/>
  <c r="H86" i="3" s="1"/>
  <c r="F87" i="3"/>
  <c r="F86" i="3" s="1"/>
  <c r="E87" i="3"/>
  <c r="E86" i="3" s="1"/>
  <c r="I87" i="3"/>
  <c r="I86" i="3" s="1"/>
  <c r="M26" i="2"/>
  <c r="I73" i="1"/>
  <c r="I72" i="1" s="1"/>
  <c r="I71" i="1" s="1"/>
  <c r="J73" i="1"/>
  <c r="J72" i="1" s="1"/>
  <c r="J71" i="1" s="1"/>
  <c r="J70" i="1" s="1"/>
  <c r="M16" i="2"/>
  <c r="G87" i="3"/>
  <c r="G86" i="3" s="1"/>
  <c r="I33" i="1"/>
  <c r="I32" i="1" s="1"/>
  <c r="I26" i="1" s="1"/>
  <c r="F14" i="2" s="1"/>
  <c r="J56" i="1"/>
  <c r="J55" i="1" s="1"/>
  <c r="J54" i="1" s="1"/>
  <c r="G17" i="2" s="1"/>
  <c r="E37" i="4"/>
  <c r="E36" i="4" s="1"/>
  <c r="F16" i="4"/>
  <c r="F11" i="4" s="1"/>
  <c r="F37" i="4"/>
  <c r="F36" i="4" s="1"/>
  <c r="H81" i="3"/>
  <c r="H80" i="3" s="1"/>
  <c r="G81" i="3"/>
  <c r="G80" i="3" s="1"/>
  <c r="F81" i="3"/>
  <c r="F80" i="3" s="1"/>
  <c r="I81" i="3"/>
  <c r="I80" i="3" s="1"/>
  <c r="E81" i="3"/>
  <c r="E80" i="3" s="1"/>
  <c r="G34" i="2"/>
  <c r="I159" i="1"/>
  <c r="F37" i="2"/>
  <c r="F36" i="2" s="1"/>
  <c r="I142" i="1"/>
  <c r="F32" i="2"/>
  <c r="F31" i="2" s="1"/>
  <c r="J159" i="1"/>
  <c r="G37" i="2"/>
  <c r="J33" i="1"/>
  <c r="J32" i="1" s="1"/>
  <c r="J26" i="1" s="1"/>
  <c r="I56" i="1"/>
  <c r="I55" i="1" s="1"/>
  <c r="I54" i="1" s="1"/>
  <c r="F17" i="2" s="1"/>
  <c r="I65" i="1"/>
  <c r="I64" i="1" s="1"/>
  <c r="I63" i="1" s="1"/>
  <c r="F34" i="2"/>
  <c r="F33" i="2" s="1"/>
  <c r="G32" i="2"/>
  <c r="I122" i="1"/>
  <c r="G23" i="2"/>
  <c r="F71" i="3"/>
  <c r="F68" i="3" s="1"/>
  <c r="E71" i="3"/>
  <c r="E68" i="3" s="1"/>
  <c r="G40" i="3"/>
  <c r="G39" i="3" s="1"/>
  <c r="G94" i="3"/>
  <c r="F61" i="3"/>
  <c r="H61" i="3"/>
  <c r="I40" i="3"/>
  <c r="I39" i="3" s="1"/>
  <c r="F23" i="2"/>
  <c r="F22" i="2" s="1"/>
  <c r="H101" i="3"/>
  <c r="F94" i="3"/>
  <c r="I101" i="3"/>
  <c r="I94" i="3"/>
  <c r="E94" i="3"/>
  <c r="H94" i="3"/>
  <c r="I71" i="3"/>
  <c r="I68" i="3" s="1"/>
  <c r="E40" i="3"/>
  <c r="E39" i="3" s="1"/>
  <c r="G71" i="3"/>
  <c r="G68" i="3" s="1"/>
  <c r="E101" i="3"/>
  <c r="F101" i="3"/>
  <c r="G101" i="3"/>
  <c r="G61" i="3"/>
  <c r="H40" i="3"/>
  <c r="H39" i="3" s="1"/>
  <c r="H71" i="3"/>
  <c r="H68" i="3" s="1"/>
  <c r="I61" i="3"/>
  <c r="E61" i="3"/>
  <c r="F40" i="3"/>
  <c r="F39" i="3" s="1"/>
  <c r="E11" i="4"/>
  <c r="J65" i="1"/>
  <c r="J64" i="1" s="1"/>
  <c r="J63" i="1" s="1"/>
  <c r="H24" i="3"/>
  <c r="H17" i="3" s="1"/>
  <c r="I24" i="3"/>
  <c r="I17" i="3" s="1"/>
  <c r="F24" i="3"/>
  <c r="F17" i="3" s="1"/>
  <c r="G24" i="3"/>
  <c r="G17" i="3" s="1"/>
  <c r="J122" i="1"/>
  <c r="G28" i="2" s="1"/>
  <c r="I70" i="1" l="1"/>
  <c r="F21" i="2"/>
  <c r="F20" i="2" s="1"/>
  <c r="G21" i="2"/>
  <c r="G25" i="2"/>
  <c r="G33" i="2"/>
  <c r="M33" i="2" s="1"/>
  <c r="M34" i="2"/>
  <c r="G22" i="2"/>
  <c r="M22" i="2" s="1"/>
  <c r="M23" i="2"/>
  <c r="G36" i="2"/>
  <c r="M36" i="2" s="1"/>
  <c r="M37" i="2"/>
  <c r="M17" i="2"/>
  <c r="G31" i="2"/>
  <c r="M31" i="2" s="1"/>
  <c r="M32" i="2"/>
  <c r="E66" i="4"/>
  <c r="E20" i="5" s="1"/>
  <c r="E19" i="5" s="1"/>
  <c r="E18" i="5" s="1"/>
  <c r="E17" i="5" s="1"/>
  <c r="F66" i="4"/>
  <c r="F20" i="5" s="1"/>
  <c r="F19" i="5" s="1"/>
  <c r="F18" i="5" s="1"/>
  <c r="F17" i="5" s="1"/>
  <c r="I13" i="1"/>
  <c r="I62" i="1"/>
  <c r="F19" i="2"/>
  <c r="F18" i="2" s="1"/>
  <c r="J94" i="1"/>
  <c r="F28" i="2"/>
  <c r="F25" i="2" s="1"/>
  <c r="I94" i="1"/>
  <c r="H60" i="3"/>
  <c r="H33" i="3" s="1"/>
  <c r="H109" i="3" s="1"/>
  <c r="E60" i="3"/>
  <c r="F60" i="3"/>
  <c r="F33" i="3" s="1"/>
  <c r="F109" i="3" s="1"/>
  <c r="J62" i="1"/>
  <c r="G19" i="2"/>
  <c r="J13" i="1"/>
  <c r="G14" i="2"/>
  <c r="M14" i="2" s="1"/>
  <c r="G60" i="3"/>
  <c r="G33" i="3" s="1"/>
  <c r="G109" i="3" s="1"/>
  <c r="I60" i="3"/>
  <c r="I33" i="3" s="1"/>
  <c r="I109" i="3" s="1"/>
  <c r="I166" i="1" l="1"/>
  <c r="I12" i="1" s="1"/>
  <c r="M28" i="2"/>
  <c r="M25" i="2"/>
  <c r="G20" i="2"/>
  <c r="M20" i="2" s="1"/>
  <c r="M21" i="2"/>
  <c r="M19" i="2"/>
  <c r="J166" i="1"/>
  <c r="J12" i="1" s="1"/>
  <c r="L163" i="1"/>
  <c r="L162" i="1" s="1"/>
  <c r="L161" i="1" s="1"/>
  <c r="L160" i="1" s="1"/>
  <c r="K163" i="1"/>
  <c r="K162" i="1" s="1"/>
  <c r="K161" i="1" s="1"/>
  <c r="K160" i="1" s="1"/>
  <c r="L152" i="1"/>
  <c r="L151" i="1" s="1"/>
  <c r="L150" i="1" s="1"/>
  <c r="L149" i="1" s="1"/>
  <c r="K152" i="1"/>
  <c r="K151" i="1" s="1"/>
  <c r="K150" i="1" s="1"/>
  <c r="K149" i="1" s="1"/>
  <c r="K148" i="1" s="1"/>
  <c r="L146" i="1"/>
  <c r="L145" i="1" s="1"/>
  <c r="L144" i="1" s="1"/>
  <c r="L143" i="1" s="1"/>
  <c r="I32" i="2" s="1"/>
  <c r="K146" i="1"/>
  <c r="K145" i="1" s="1"/>
  <c r="K144" i="1" s="1"/>
  <c r="K143" i="1" s="1"/>
  <c r="L133" i="1"/>
  <c r="L132" i="1" s="1"/>
  <c r="L131" i="1" s="1"/>
  <c r="L115" i="1" s="1"/>
  <c r="K133" i="1"/>
  <c r="K132" i="1" s="1"/>
  <c r="K131" i="1" s="1"/>
  <c r="K115" i="1" s="1"/>
  <c r="L129" i="1"/>
  <c r="L128" i="1" s="1"/>
  <c r="L127" i="1" s="1"/>
  <c r="K129" i="1"/>
  <c r="K128" i="1" s="1"/>
  <c r="K127" i="1" s="1"/>
  <c r="L125" i="1"/>
  <c r="L124" i="1" s="1"/>
  <c r="L123" i="1" s="1"/>
  <c r="K125" i="1"/>
  <c r="K124" i="1" s="1"/>
  <c r="K123" i="1" s="1"/>
  <c r="L102" i="1"/>
  <c r="L101" i="1" s="1"/>
  <c r="L100" i="1" s="1"/>
  <c r="L95" i="1" s="1"/>
  <c r="I26" i="2" s="1"/>
  <c r="K102" i="1"/>
  <c r="K101" i="1" s="1"/>
  <c r="K100" i="1" s="1"/>
  <c r="K95" i="1" s="1"/>
  <c r="H26" i="2" s="1"/>
  <c r="L86" i="1"/>
  <c r="L85" i="1" s="1"/>
  <c r="L84" i="1" s="1"/>
  <c r="L83" i="1" s="1"/>
  <c r="L82" i="1" s="1"/>
  <c r="L81" i="1" s="1"/>
  <c r="I23" i="2" s="1"/>
  <c r="K86" i="1"/>
  <c r="K85" i="1" s="1"/>
  <c r="K84" i="1" s="1"/>
  <c r="K83" i="1" s="1"/>
  <c r="K82" i="1" s="1"/>
  <c r="K81" i="1" s="1"/>
  <c r="L78" i="1"/>
  <c r="L77" i="1" s="1"/>
  <c r="K78" i="1"/>
  <c r="K77" i="1" s="1"/>
  <c r="L68" i="1"/>
  <c r="L66" i="1"/>
  <c r="K66" i="1"/>
  <c r="K65" i="1" s="1"/>
  <c r="K64" i="1" s="1"/>
  <c r="K63" i="1" s="1"/>
  <c r="H19" i="2" s="1"/>
  <c r="L59" i="1"/>
  <c r="L57" i="1"/>
  <c r="K57" i="1"/>
  <c r="K56" i="1" s="1"/>
  <c r="K55" i="1" s="1"/>
  <c r="K54" i="1" s="1"/>
  <c r="H17" i="2" s="1"/>
  <c r="L52" i="1"/>
  <c r="L51" i="1" s="1"/>
  <c r="L50" i="1" s="1"/>
  <c r="L49" i="1" s="1"/>
  <c r="I16" i="2" s="1"/>
  <c r="K52" i="1"/>
  <c r="K51" i="1" s="1"/>
  <c r="K50" i="1" s="1"/>
  <c r="K49" i="1" s="1"/>
  <c r="H16" i="2" s="1"/>
  <c r="L47" i="1"/>
  <c r="L46" i="1" s="1"/>
  <c r="L45" i="1" s="1"/>
  <c r="K47" i="1"/>
  <c r="K46" i="1" s="1"/>
  <c r="K45" i="1" s="1"/>
  <c r="L41" i="1"/>
  <c r="L40" i="1" s="1"/>
  <c r="K41" i="1"/>
  <c r="K40" i="1" s="1"/>
  <c r="L38" i="1"/>
  <c r="L36" i="1"/>
  <c r="L34" i="1"/>
  <c r="K34" i="1"/>
  <c r="K33" i="1" s="1"/>
  <c r="L30" i="1"/>
  <c r="L29" i="1" s="1"/>
  <c r="L28" i="1" s="1"/>
  <c r="L27" i="1" s="1"/>
  <c r="K30" i="1"/>
  <c r="K29" i="1" s="1"/>
  <c r="K28" i="1" s="1"/>
  <c r="K27" i="1" s="1"/>
  <c r="L24" i="1"/>
  <c r="L23" i="1" s="1"/>
  <c r="L22" i="1" s="1"/>
  <c r="L21" i="1" s="1"/>
  <c r="L20" i="1" s="1"/>
  <c r="I13" i="2" s="1"/>
  <c r="K24" i="1"/>
  <c r="K23" i="1" s="1"/>
  <c r="K22" i="1" s="1"/>
  <c r="K21" i="1" s="1"/>
  <c r="K20" i="1" s="1"/>
  <c r="H13" i="2" s="1"/>
  <c r="L18" i="1"/>
  <c r="L17" i="1" s="1"/>
  <c r="L16" i="1" s="1"/>
  <c r="L15" i="1" s="1"/>
  <c r="L14" i="1" s="1"/>
  <c r="I12" i="2" s="1"/>
  <c r="K18" i="1"/>
  <c r="K17" i="1" s="1"/>
  <c r="K16" i="1" s="1"/>
  <c r="K15" i="1" s="1"/>
  <c r="K14" i="1" s="1"/>
  <c r="H12" i="2" s="1"/>
  <c r="I29" i="2"/>
  <c r="H29" i="2"/>
  <c r="H64" i="4"/>
  <c r="G64" i="4"/>
  <c r="H60" i="4"/>
  <c r="G60" i="4"/>
  <c r="H55" i="4"/>
  <c r="H44" i="4"/>
  <c r="H38" i="4"/>
  <c r="G38" i="4"/>
  <c r="H33" i="4"/>
  <c r="G33" i="4"/>
  <c r="H30" i="4"/>
  <c r="G30" i="4"/>
  <c r="H25" i="4"/>
  <c r="G25" i="4"/>
  <c r="H23" i="4"/>
  <c r="H22" i="4" s="1"/>
  <c r="G23" i="4"/>
  <c r="G22" i="4"/>
  <c r="H19" i="4"/>
  <c r="H17" i="4"/>
  <c r="H14" i="4"/>
  <c r="H12" i="4"/>
  <c r="D78" i="3"/>
  <c r="D77" i="3" s="1"/>
  <c r="D58" i="3"/>
  <c r="D57" i="3" s="1"/>
  <c r="D56" i="3" s="1"/>
  <c r="H47" i="1"/>
  <c r="H46" i="1" s="1"/>
  <c r="H45" i="1" s="1"/>
  <c r="G47" i="1"/>
  <c r="G46" i="1" s="1"/>
  <c r="G45" i="1" s="1"/>
  <c r="H41" i="1"/>
  <c r="H40" i="1" s="1"/>
  <c r="G41" i="1"/>
  <c r="G40" i="1" s="1"/>
  <c r="E31" i="3"/>
  <c r="E30" i="3" s="1"/>
  <c r="E29" i="3" s="1"/>
  <c r="D31" i="3"/>
  <c r="D30" i="3" s="1"/>
  <c r="D29" i="3" s="1"/>
  <c r="E27" i="3"/>
  <c r="E26" i="3" s="1"/>
  <c r="E25" i="3" s="1"/>
  <c r="D27" i="3"/>
  <c r="D26" i="3" s="1"/>
  <c r="D25" i="3" s="1"/>
  <c r="H129" i="1"/>
  <c r="H128" i="1" s="1"/>
  <c r="H127" i="1" s="1"/>
  <c r="G129" i="1"/>
  <c r="G128" i="1" s="1"/>
  <c r="G127" i="1" s="1"/>
  <c r="H125" i="1"/>
  <c r="H124" i="1" s="1"/>
  <c r="H123" i="1" s="1"/>
  <c r="G125" i="1"/>
  <c r="G124" i="1" s="1"/>
  <c r="G123" i="1" s="1"/>
  <c r="O12" i="2" l="1"/>
  <c r="K32" i="1"/>
  <c r="O13" i="2"/>
  <c r="O16" i="2"/>
  <c r="L73" i="1"/>
  <c r="L72" i="1" s="1"/>
  <c r="L71" i="1" s="1"/>
  <c r="O26" i="2"/>
  <c r="K73" i="1"/>
  <c r="K72" i="1" s="1"/>
  <c r="K71" i="1" s="1"/>
  <c r="L65" i="1"/>
  <c r="L64" i="1" s="1"/>
  <c r="L63" i="1" s="1"/>
  <c r="I19" i="2" s="1"/>
  <c r="I34" i="2"/>
  <c r="L148" i="1"/>
  <c r="H16" i="4"/>
  <c r="H11" i="4" s="1"/>
  <c r="K142" i="1"/>
  <c r="H32" i="2"/>
  <c r="H31" i="2" s="1"/>
  <c r="K159" i="1"/>
  <c r="H37" i="2"/>
  <c r="H36" i="2" s="1"/>
  <c r="H34" i="2"/>
  <c r="H33" i="2" s="1"/>
  <c r="K80" i="1"/>
  <c r="H23" i="2"/>
  <c r="H22" i="2" s="1"/>
  <c r="L56" i="1"/>
  <c r="L55" i="1" s="1"/>
  <c r="L54" i="1" s="1"/>
  <c r="I17" i="2" s="1"/>
  <c r="O17" i="2" s="1"/>
  <c r="L33" i="1"/>
  <c r="L32" i="1" s="1"/>
  <c r="L26" i="1" s="1"/>
  <c r="I14" i="2" s="1"/>
  <c r="L159" i="1"/>
  <c r="I37" i="2"/>
  <c r="H37" i="4"/>
  <c r="H36" i="4" s="1"/>
  <c r="L80" i="1"/>
  <c r="I22" i="2"/>
  <c r="L142" i="1"/>
  <c r="I31" i="2"/>
  <c r="K62" i="1"/>
  <c r="H18" i="2"/>
  <c r="H122" i="1"/>
  <c r="L44" i="1"/>
  <c r="L43" i="1" s="1"/>
  <c r="I15" i="2" s="1"/>
  <c r="L122" i="1"/>
  <c r="I28" i="2" s="1"/>
  <c r="G122" i="1"/>
  <c r="K26" i="1"/>
  <c r="K44" i="1"/>
  <c r="K43" i="1" s="1"/>
  <c r="H15" i="2" s="1"/>
  <c r="K122" i="1"/>
  <c r="H28" i="2" s="1"/>
  <c r="G37" i="4"/>
  <c r="G36" i="4" s="1"/>
  <c r="G11" i="4"/>
  <c r="E24" i="3"/>
  <c r="D24" i="3"/>
  <c r="O15" i="2" l="1"/>
  <c r="O31" i="2"/>
  <c r="O28" i="2"/>
  <c r="K70" i="1"/>
  <c r="H21" i="2"/>
  <c r="H20" i="2" s="1"/>
  <c r="I21" i="2"/>
  <c r="L70" i="1"/>
  <c r="I18" i="2"/>
  <c r="O18" i="2" s="1"/>
  <c r="O19" i="2"/>
  <c r="O22" i="2"/>
  <c r="I36" i="2"/>
  <c r="O36" i="2" s="1"/>
  <c r="O37" i="2"/>
  <c r="I33" i="2"/>
  <c r="O33" i="2" s="1"/>
  <c r="O34" i="2"/>
  <c r="O23" i="2"/>
  <c r="O32" i="2"/>
  <c r="L62" i="1"/>
  <c r="H14" i="2"/>
  <c r="H11" i="2" s="1"/>
  <c r="I11" i="2"/>
  <c r="G66" i="4"/>
  <c r="H66" i="4"/>
  <c r="L94" i="1"/>
  <c r="I25" i="2"/>
  <c r="K94" i="1"/>
  <c r="H25" i="2"/>
  <c r="L13" i="1"/>
  <c r="K13" i="1"/>
  <c r="H86" i="1"/>
  <c r="H85" i="1" s="1"/>
  <c r="H84" i="1" s="1"/>
  <c r="H83" i="1" s="1"/>
  <c r="H82" i="1" s="1"/>
  <c r="H81" i="1" s="1"/>
  <c r="E23" i="2" s="1"/>
  <c r="G86" i="1"/>
  <c r="G85" i="1" s="1"/>
  <c r="G84" i="1" s="1"/>
  <c r="G83" i="1" s="1"/>
  <c r="G82" i="1" s="1"/>
  <c r="G81" i="1" s="1"/>
  <c r="O11" i="2" l="1"/>
  <c r="O25" i="2"/>
  <c r="O21" i="2"/>
  <c r="I20" i="2"/>
  <c r="O20" i="2" s="1"/>
  <c r="K23" i="2"/>
  <c r="O14" i="2"/>
  <c r="H20" i="5"/>
  <c r="H19" i="5" s="1"/>
  <c r="H18" i="5" s="1"/>
  <c r="H17" i="5" s="1"/>
  <c r="G20" i="5"/>
  <c r="G19" i="5" s="1"/>
  <c r="G18" i="5" s="1"/>
  <c r="G17" i="5" s="1"/>
  <c r="K166" i="1"/>
  <c r="K12" i="1" s="1"/>
  <c r="H39" i="2"/>
  <c r="G24" i="5" s="1"/>
  <c r="G23" i="5" s="1"/>
  <c r="G22" i="5" s="1"/>
  <c r="G21" i="5" s="1"/>
  <c r="L166" i="1"/>
  <c r="L12" i="1" s="1"/>
  <c r="I39" i="2"/>
  <c r="G80" i="1"/>
  <c r="D23" i="2"/>
  <c r="H80" i="1"/>
  <c r="D64" i="4"/>
  <c r="C64" i="4"/>
  <c r="D60" i="4"/>
  <c r="C60" i="4"/>
  <c r="D55" i="4"/>
  <c r="D44" i="4"/>
  <c r="D38" i="4"/>
  <c r="C38" i="4"/>
  <c r="D33" i="4"/>
  <c r="C33" i="4"/>
  <c r="D30" i="4"/>
  <c r="C30" i="4"/>
  <c r="D25" i="4"/>
  <c r="C25" i="4"/>
  <c r="D23" i="4"/>
  <c r="D22" i="4" s="1"/>
  <c r="C23" i="4"/>
  <c r="C22" i="4" s="1"/>
  <c r="D19" i="4"/>
  <c r="D17" i="4"/>
  <c r="D14" i="4"/>
  <c r="D12" i="4"/>
  <c r="H24" i="5" l="1"/>
  <c r="O39" i="2"/>
  <c r="G16" i="5"/>
  <c r="G25" i="5" s="1"/>
  <c r="C37" i="4"/>
  <c r="C36" i="4" s="1"/>
  <c r="D37" i="4"/>
  <c r="D36" i="4" s="1"/>
  <c r="D16" i="4"/>
  <c r="D11" i="4" s="1"/>
  <c r="C11" i="4"/>
  <c r="C66" i="4" l="1"/>
  <c r="C20" i="5" s="1"/>
  <c r="C19" i="5" s="1"/>
  <c r="C18" i="5" s="1"/>
  <c r="C17" i="5" s="1"/>
  <c r="D66" i="4"/>
  <c r="D107" i="3"/>
  <c r="D104" i="3"/>
  <c r="D100" i="3"/>
  <c r="D97" i="3"/>
  <c r="D72" i="3"/>
  <c r="D38" i="3"/>
  <c r="D20" i="5" l="1"/>
  <c r="D19" i="5" s="1"/>
  <c r="D18" i="5" s="1"/>
  <c r="D17" i="5" s="1"/>
  <c r="H102" i="1"/>
  <c r="H101" i="1" s="1"/>
  <c r="H100" i="1" s="1"/>
  <c r="H95" i="1" s="1"/>
  <c r="E26" i="2" s="1"/>
  <c r="G102" i="1"/>
  <c r="G101" i="1" s="1"/>
  <c r="G100" i="1" s="1"/>
  <c r="G95" i="1" s="1"/>
  <c r="D26" i="2" s="1"/>
  <c r="H59" i="1"/>
  <c r="K26" i="2" l="1"/>
  <c r="D76" i="3"/>
  <c r="D75" i="3" s="1"/>
  <c r="D74" i="3" s="1"/>
  <c r="D93" i="3"/>
  <c r="D92" i="3" s="1"/>
  <c r="D91" i="3" s="1"/>
  <c r="D44" i="3"/>
  <c r="D43" i="3" s="1"/>
  <c r="D42" i="3"/>
  <c r="D41" i="3" s="1"/>
  <c r="D73" i="3"/>
  <c r="D70" i="3"/>
  <c r="D69" i="3" s="1"/>
  <c r="D85" i="3"/>
  <c r="D84" i="3" s="1"/>
  <c r="D67" i="3"/>
  <c r="D66" i="3" s="1"/>
  <c r="D65" i="3"/>
  <c r="D64" i="3" s="1"/>
  <c r="D63" i="3"/>
  <c r="D62" i="3" s="1"/>
  <c r="D37" i="3"/>
  <c r="D36" i="3" s="1"/>
  <c r="D35" i="3" s="1"/>
  <c r="D34" i="3" s="1"/>
  <c r="D54" i="3"/>
  <c r="D53" i="3" s="1"/>
  <c r="D52" i="3" s="1"/>
  <c r="D51" i="3" s="1"/>
  <c r="D50" i="3" s="1"/>
  <c r="D49" i="3"/>
  <c r="D48" i="3" s="1"/>
  <c r="D47" i="3" s="1"/>
  <c r="D46" i="3" s="1"/>
  <c r="D45" i="3" s="1"/>
  <c r="D106" i="3"/>
  <c r="D105" i="3" s="1"/>
  <c r="D103" i="3"/>
  <c r="D102" i="3" s="1"/>
  <c r="D99" i="3"/>
  <c r="D98" i="3" s="1"/>
  <c r="D96" i="3"/>
  <c r="D95" i="3" s="1"/>
  <c r="E22" i="3"/>
  <c r="E21" i="3" s="1"/>
  <c r="E20" i="3" s="1"/>
  <c r="E19" i="3" s="1"/>
  <c r="E18" i="3" s="1"/>
  <c r="E17" i="3" s="1"/>
  <c r="D22" i="3"/>
  <c r="D21" i="3" s="1"/>
  <c r="D20" i="3" s="1"/>
  <c r="D19" i="3" s="1"/>
  <c r="D18" i="3" s="1"/>
  <c r="D17" i="3" s="1"/>
  <c r="D87" i="3" l="1"/>
  <c r="D86" i="3" s="1"/>
  <c r="D81" i="3"/>
  <c r="D80" i="3" s="1"/>
  <c r="D55" i="3"/>
  <c r="D101" i="3"/>
  <c r="D94" i="3"/>
  <c r="D71" i="3"/>
  <c r="D68" i="3" s="1"/>
  <c r="D40" i="3"/>
  <c r="D39" i="3" s="1"/>
  <c r="D61" i="3"/>
  <c r="D60" i="3" l="1"/>
  <c r="D33" i="3" s="1"/>
  <c r="D109" i="3" s="1"/>
  <c r="E33" i="3" l="1"/>
  <c r="E109" i="3" s="1"/>
  <c r="E29" i="2"/>
  <c r="D29" i="2"/>
  <c r="E22" i="2"/>
  <c r="D22" i="2"/>
  <c r="K22" i="2" l="1"/>
  <c r="H163" i="1"/>
  <c r="H162" i="1" s="1"/>
  <c r="H161" i="1" s="1"/>
  <c r="H160" i="1" s="1"/>
  <c r="E37" i="2" s="1"/>
  <c r="G163" i="1"/>
  <c r="G162" i="1" s="1"/>
  <c r="G161" i="1" s="1"/>
  <c r="G160" i="1" s="1"/>
  <c r="H152" i="1"/>
  <c r="H151" i="1" s="1"/>
  <c r="H150" i="1" s="1"/>
  <c r="H149" i="1" s="1"/>
  <c r="G152" i="1"/>
  <c r="G151" i="1" s="1"/>
  <c r="G150" i="1" s="1"/>
  <c r="G149" i="1" s="1"/>
  <c r="G148" i="1" s="1"/>
  <c r="H146" i="1"/>
  <c r="H145" i="1" s="1"/>
  <c r="H144" i="1" s="1"/>
  <c r="H143" i="1" s="1"/>
  <c r="E32" i="2" s="1"/>
  <c r="G146" i="1"/>
  <c r="G145" i="1" s="1"/>
  <c r="G144" i="1" s="1"/>
  <c r="G143" i="1" s="1"/>
  <c r="H133" i="1"/>
  <c r="H132" i="1" s="1"/>
  <c r="H131" i="1" s="1"/>
  <c r="H115" i="1" s="1"/>
  <c r="G133" i="1"/>
  <c r="G132" i="1" s="1"/>
  <c r="H78" i="1"/>
  <c r="H77" i="1" s="1"/>
  <c r="G78" i="1"/>
  <c r="G77" i="1" s="1"/>
  <c r="G73" i="1" l="1"/>
  <c r="G72" i="1" s="1"/>
  <c r="G71" i="1" s="1"/>
  <c r="H73" i="1"/>
  <c r="H72" i="1" s="1"/>
  <c r="H71" i="1" s="1"/>
  <c r="E34" i="2"/>
  <c r="H148" i="1"/>
  <c r="E33" i="2"/>
  <c r="G131" i="1"/>
  <c r="G115" i="1" s="1"/>
  <c r="E28" i="2"/>
  <c r="D37" i="2"/>
  <c r="D36" i="2" s="1"/>
  <c r="G159" i="1"/>
  <c r="H159" i="1"/>
  <c r="E36" i="2"/>
  <c r="D34" i="2"/>
  <c r="D33" i="2" s="1"/>
  <c r="G142" i="1"/>
  <c r="D32" i="2"/>
  <c r="D31" i="2" s="1"/>
  <c r="H142" i="1"/>
  <c r="E31" i="2"/>
  <c r="K31" i="2" s="1"/>
  <c r="H57" i="1"/>
  <c r="G57" i="1"/>
  <c r="H52" i="1"/>
  <c r="H51" i="1" s="1"/>
  <c r="H50" i="1" s="1"/>
  <c r="H49" i="1" s="1"/>
  <c r="E16" i="2" s="1"/>
  <c r="G52" i="1"/>
  <c r="G51" i="1" s="1"/>
  <c r="G50" i="1" s="1"/>
  <c r="G49" i="1" s="1"/>
  <c r="D16" i="2" s="1"/>
  <c r="H38" i="1"/>
  <c r="H36" i="1"/>
  <c r="H34" i="1"/>
  <c r="G34" i="1"/>
  <c r="H24" i="1"/>
  <c r="H23" i="1" s="1"/>
  <c r="H22" i="1" s="1"/>
  <c r="H21" i="1" s="1"/>
  <c r="H20" i="1" s="1"/>
  <c r="G24" i="1"/>
  <c r="G23" i="1" s="1"/>
  <c r="G22" i="1" s="1"/>
  <c r="G21" i="1" s="1"/>
  <c r="G20" i="1" s="1"/>
  <c r="H18" i="1"/>
  <c r="H17" i="1" s="1"/>
  <c r="H16" i="1" s="1"/>
  <c r="H15" i="1" s="1"/>
  <c r="H14" i="1" s="1"/>
  <c r="E12" i="2" s="1"/>
  <c r="G18" i="1"/>
  <c r="G17" i="1" s="1"/>
  <c r="G16" i="1" s="1"/>
  <c r="G15" i="1" s="1"/>
  <c r="G14" i="1" s="1"/>
  <c r="D12" i="2" s="1"/>
  <c r="H66" i="1"/>
  <c r="G66" i="1"/>
  <c r="H68" i="1"/>
  <c r="H30" i="1"/>
  <c r="H29" i="1" s="1"/>
  <c r="H28" i="1" s="1"/>
  <c r="H27" i="1" s="1"/>
  <c r="G30" i="1"/>
  <c r="G29" i="1" s="1"/>
  <c r="G28" i="1" s="1"/>
  <c r="G27" i="1" s="1"/>
  <c r="K16" i="2" l="1"/>
  <c r="K34" i="2"/>
  <c r="K33" i="2"/>
  <c r="K12" i="2"/>
  <c r="G70" i="1"/>
  <c r="D21" i="2"/>
  <c r="D20" i="2" s="1"/>
  <c r="K37" i="2"/>
  <c r="K32" i="2"/>
  <c r="K36" i="2"/>
  <c r="E21" i="2"/>
  <c r="H70" i="1"/>
  <c r="E25" i="2"/>
  <c r="G94" i="1"/>
  <c r="D28" i="2"/>
  <c r="D25" i="2" s="1"/>
  <c r="D13" i="2"/>
  <c r="F13" i="2"/>
  <c r="F11" i="2" s="1"/>
  <c r="F39" i="2" s="1"/>
  <c r="E24" i="5" s="1"/>
  <c r="E23" i="5" s="1"/>
  <c r="E22" i="5" s="1"/>
  <c r="E21" i="5" s="1"/>
  <c r="E16" i="5" s="1"/>
  <c r="E25" i="5" s="1"/>
  <c r="H94" i="1"/>
  <c r="G13" i="2"/>
  <c r="M13" i="2" s="1"/>
  <c r="E13" i="2"/>
  <c r="G44" i="1"/>
  <c r="G43" i="1" s="1"/>
  <c r="D15" i="2" s="1"/>
  <c r="H44" i="1"/>
  <c r="H43" i="1" s="1"/>
  <c r="E15" i="2" s="1"/>
  <c r="K15" i="2" s="1"/>
  <c r="G56" i="1"/>
  <c r="G55" i="1" s="1"/>
  <c r="G54" i="1" s="1"/>
  <c r="D17" i="2" s="1"/>
  <c r="H65" i="1"/>
  <c r="H64" i="1" s="1"/>
  <c r="H63" i="1" s="1"/>
  <c r="E19" i="2" s="1"/>
  <c r="H56" i="1"/>
  <c r="H55" i="1" s="1"/>
  <c r="H54" i="1" s="1"/>
  <c r="E17" i="2" s="1"/>
  <c r="H33" i="1"/>
  <c r="H32" i="1" s="1"/>
  <c r="G65" i="1"/>
  <c r="G64" i="1" s="1"/>
  <c r="G63" i="1" s="1"/>
  <c r="G33" i="1"/>
  <c r="G32" i="1" s="1"/>
  <c r="K17" i="2" l="1"/>
  <c r="K25" i="2"/>
  <c r="E20" i="2"/>
  <c r="K20" i="2" s="1"/>
  <c r="K21" i="2"/>
  <c r="K13" i="2"/>
  <c r="K28" i="2"/>
  <c r="G18" i="2"/>
  <c r="M18" i="2" s="1"/>
  <c r="G11" i="2"/>
  <c r="M11" i="2" s="1"/>
  <c r="G26" i="1"/>
  <c r="H26" i="1"/>
  <c r="E14" i="2" s="1"/>
  <c r="H62" i="1"/>
  <c r="E18" i="2"/>
  <c r="G62" i="1"/>
  <c r="D19" i="2"/>
  <c r="D18" i="2" s="1"/>
  <c r="K18" i="2" l="1"/>
  <c r="K19" i="2"/>
  <c r="G39" i="2"/>
  <c r="M39" i="2" s="1"/>
  <c r="E11" i="2"/>
  <c r="H13" i="1"/>
  <c r="H166" i="1" s="1"/>
  <c r="H12" i="1" s="1"/>
  <c r="G13" i="1"/>
  <c r="G166" i="1" s="1"/>
  <c r="G12" i="1" s="1"/>
  <c r="D14" i="2"/>
  <c r="D11" i="2" s="1"/>
  <c r="D39" i="2" s="1"/>
  <c r="C24" i="5" s="1"/>
  <c r="C23" i="5" s="1"/>
  <c r="C22" i="5" s="1"/>
  <c r="C21" i="5" s="1"/>
  <c r="C16" i="5" s="1"/>
  <c r="C25" i="5" s="1"/>
  <c r="K11" i="2" l="1"/>
  <c r="K14" i="2"/>
  <c r="E39" i="2"/>
  <c r="H23" i="5"/>
  <c r="H22" i="5" s="1"/>
  <c r="H21" i="5" s="1"/>
  <c r="H16" i="5" s="1"/>
  <c r="H25" i="5" s="1"/>
  <c r="F24" i="5"/>
  <c r="F23" i="5" s="1"/>
  <c r="F22" i="5" s="1"/>
  <c r="F21" i="5" s="1"/>
  <c r="F16" i="5" s="1"/>
  <c r="F25" i="5" s="1"/>
  <c r="D24" i="5" l="1"/>
  <c r="D23" i="5" s="1"/>
  <c r="D22" i="5" s="1"/>
  <c r="D21" i="5" s="1"/>
  <c r="D16" i="5" s="1"/>
  <c r="D25" i="5" s="1"/>
  <c r="K39" i="2"/>
</calcChain>
</file>

<file path=xl/sharedStrings.xml><?xml version="1.0" encoding="utf-8"?>
<sst xmlns="http://schemas.openxmlformats.org/spreadsheetml/2006/main" count="1264" uniqueCount="354">
  <si>
    <t>Наименование показателей</t>
  </si>
  <si>
    <t>Глава</t>
  </si>
  <si>
    <t>Целевая статья</t>
  </si>
  <si>
    <t>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</si>
  <si>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</si>
  <si>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общегосударственные вопросы</t>
  </si>
  <si>
    <t>Национальная экономика</t>
  </si>
  <si>
    <t>Межбюджетные трансферты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</si>
  <si>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</si>
  <si>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</si>
  <si>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</si>
  <si>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Коммунальное хозяйство</t>
  </si>
  <si>
    <t>Благоустройство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</si>
  <si>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</si>
  <si>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</si>
  <si>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Иные бюджетные ассигнования</t>
  </si>
  <si>
    <t>Уплата налогов, сборов и иных платежей</t>
  </si>
  <si>
    <t>Образование</t>
  </si>
  <si>
    <t>Иные межбюджетные трансферты</t>
  </si>
  <si>
    <t>Социальная политика</t>
  </si>
  <si>
    <t>Социальное обеспечение и иные выплаты населению</t>
  </si>
  <si>
    <t>Физическая культура и спорт</t>
  </si>
  <si>
    <t>Осуществление государственных полномочий в сфере административных правонарушений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</si>
  <si>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</si>
  <si>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</si>
  <si>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Резервные средства</t>
  </si>
  <si>
    <t>Национальная оборона</t>
  </si>
  <si>
    <t>Мобилизационная и вневойсковая подготовка</t>
  </si>
  <si>
    <t>Функционирование высшего должностного лица субъекта Российской Федерации и муниципального образования</t>
  </si>
  <si>
    <t>Пенсионное обеспечение</t>
  </si>
  <si>
    <t>Доплаты к пенсиям муниципальных служащих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</si>
  <si>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</si>
  <si>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</si>
  <si>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 xml:space="preserve">Молодежная политика </t>
  </si>
  <si>
    <t>Жилищное хозяйство</t>
  </si>
  <si>
    <t>Национальная безопасность и правоохранительная деятельность</t>
  </si>
  <si>
    <t xml:space="preserve">Культура, кинематография </t>
  </si>
  <si>
    <t>08</t>
  </si>
  <si>
    <t>Культура</t>
  </si>
  <si>
    <t>01</t>
  </si>
  <si>
    <t>00</t>
  </si>
  <si>
    <t>02</t>
  </si>
  <si>
    <t>03</t>
  </si>
  <si>
    <t>04</t>
  </si>
  <si>
    <t>06</t>
  </si>
  <si>
    <t>11</t>
  </si>
  <si>
    <t>13</t>
  </si>
  <si>
    <t>10</t>
  </si>
  <si>
    <t>09</t>
  </si>
  <si>
    <t>12</t>
  </si>
  <si>
    <t>05</t>
  </si>
  <si>
    <t>07</t>
  </si>
  <si>
    <t>ВСЕГО РАСХОДОВ</t>
  </si>
  <si>
    <t xml:space="preserve">Функционирование законодательных (представительных) органов государственной власти и представительных органов муниципального образования </t>
  </si>
  <si>
    <t>Расходы на содержание органов местного самоуправления и обеспечение их функций</t>
  </si>
  <si>
    <t>Резервный фонд</t>
  </si>
  <si>
    <t>Мероприятия в сфере строительства, архитектуры и градостроительства</t>
  </si>
  <si>
    <t xml:space="preserve">Мероприятия в сфере коммунального хозяйства </t>
  </si>
  <si>
    <t>Осуществление части полномочий по решению вопросов местного значения в соответствии с заключенными соглашениями в целях поддержания жилищно-коммунальной отрасли сельских поселений, включая расходы по сбору и транспортированию твердых коммунальных отходов и содержание мест захоронений</t>
  </si>
  <si>
    <t>Мероприятия в сфере жилищного хозяйства</t>
  </si>
  <si>
    <t xml:space="preserve">Осуществление мероприятий в сфере градостроительства </t>
  </si>
  <si>
    <t>(код целевой статьи)           66 0 00 00000</t>
  </si>
  <si>
    <t>(код целевой статьи с направлением расходов)   66 0 00  80080</t>
  </si>
  <si>
    <t>(код целевой статьи с направлением расходов) 66 0 00 80080</t>
  </si>
  <si>
    <t>Уплата взносов на капитальный ремонт общего имущества в многоквартирных домах на счет регионального оператора</t>
  </si>
  <si>
    <t>Осуществление мероприятий для детей и молодежи</t>
  </si>
  <si>
    <t>Осуществление мероприятий в сфере физической культуры и спорта</t>
  </si>
  <si>
    <t>Мероприятия в сфере молодежной политики</t>
  </si>
  <si>
    <t>Осуществление мероприятий в сфере коммунального хозяйства  за счет средств бюджета поселения</t>
  </si>
  <si>
    <t>(код целевой статьи с направлением расходов)                        66 0 00 80080</t>
  </si>
  <si>
    <t>(код целевой статьи)                                    74 0 00 00000</t>
  </si>
  <si>
    <t>(код целевой статьи с направлением расходов)                          74 0 00 80200</t>
  </si>
  <si>
    <t>(код целевой статьи с направлением расходов)                                       74 0 00 80200</t>
  </si>
  <si>
    <t>(код целевой статьи с направлением расходов)                     74 0 00 80200</t>
  </si>
  <si>
    <t>Защита населения и территории от чрезвычайных ситуаций природного и техногенного характера, пожарная безопасность</t>
  </si>
  <si>
    <r>
      <rPr>
        <b/>
        <i/>
        <sz val="12"/>
        <color theme="1"/>
        <rFont val="Times New Roman"/>
        <family val="1"/>
        <charset val="204"/>
      </rPr>
      <t>(ПРИМЕР для бюджета поселения,  НЕ имеющего муниципальных программ, имеющего только одного ГРБС!!</t>
    </r>
    <r>
      <rPr>
        <i/>
        <sz val="12"/>
        <color theme="1"/>
        <rFont val="Times New Roman"/>
        <family val="1"/>
        <charset val="204"/>
      </rPr>
      <t>! ВСЕ НАИМЕНОВАНИЯ  и КОДЫ РАСХОДОВ ЦЕЛЕВЫХ СТАТЕЙ УСЛОВНЫЕ!!!  Перечень расходов и кодов бюджетной классификации устанавливается в зависимости от наличия соответствующих расходов местного бюджета</t>
    </r>
  </si>
  <si>
    <t xml:space="preserve">к решению Совета депутатов </t>
  </si>
  <si>
    <t xml:space="preserve">Вельского муниципального района Архангельской области </t>
  </si>
  <si>
    <t>Раз-дел</t>
  </si>
  <si>
    <t>Под-раз-дел</t>
  </si>
  <si>
    <t>Вид расхо-дов</t>
  </si>
  <si>
    <t>61 000 00000</t>
  </si>
  <si>
    <t>Непрограммные расходы в области общегосударственных вопросов</t>
  </si>
  <si>
    <t>62 000 00000</t>
  </si>
  <si>
    <t>Непрограммные расходы в области национальной обороны</t>
  </si>
  <si>
    <t>71 000 00000</t>
  </si>
  <si>
    <t>71 100 00000</t>
  </si>
  <si>
    <t>71 100 90010</t>
  </si>
  <si>
    <t>Обеспечение деятельности Совета депутатов</t>
  </si>
  <si>
    <t>72 000 00000</t>
  </si>
  <si>
    <t>Депутаты Совета депутатов</t>
  </si>
  <si>
    <t>72 300 00000</t>
  </si>
  <si>
    <t>Возмещение расходов депутатам Совета депутатов</t>
  </si>
  <si>
    <t>72 300 90040</t>
  </si>
  <si>
    <t>Обеспечение деятельности органов местного самоуправления</t>
  </si>
  <si>
    <t>75 000 00000</t>
  </si>
  <si>
    <t>75 000 90010</t>
  </si>
  <si>
    <t>Обеспечение деятельности контрольно-счётной палаты</t>
  </si>
  <si>
    <t>74 000 00000</t>
  </si>
  <si>
    <t>Передача полномочий по внешнему финансовому контролю</t>
  </si>
  <si>
    <t>74 300 00000</t>
  </si>
  <si>
    <t>76 000 91200</t>
  </si>
  <si>
    <t>Прочие выплаты по обязательствам государства</t>
  </si>
  <si>
    <t>75 000 90030</t>
  </si>
  <si>
    <t>80 000 00000</t>
  </si>
  <si>
    <t>Обеспечение первичных мер пожарной безопасности в границах населенных пунктов поселения</t>
  </si>
  <si>
    <t>80 200 00000</t>
  </si>
  <si>
    <t>Осуществление полномочий по обеспечению первичных мер пожарной безопасности в границах населенных пунктов поселения</t>
  </si>
  <si>
    <t>80 200 91530</t>
  </si>
  <si>
    <t>Непрограммные расходы в области жилищно-коммунального хозяйства</t>
  </si>
  <si>
    <t>82 000 00000</t>
  </si>
  <si>
    <t>Мероприятия в области жилищного хозяйства</t>
  </si>
  <si>
    <t>82 000 93530</t>
  </si>
  <si>
    <t>Мероприятия в области благоустройства</t>
  </si>
  <si>
    <t>Прочие расходы в области культуры и спорта</t>
  </si>
  <si>
    <t>83 000 00000</t>
  </si>
  <si>
    <t>Мероприятия в области культуры</t>
  </si>
  <si>
    <t>83 000 90400</t>
  </si>
  <si>
    <t>240</t>
  </si>
  <si>
    <t>200</t>
  </si>
  <si>
    <t>75 000 97010</t>
  </si>
  <si>
    <t>Публичные нормативные социальные выплаты гражданам</t>
  </si>
  <si>
    <t>83 000 93530</t>
  </si>
  <si>
    <t>(ПРИМЕР!!!)</t>
  </si>
  <si>
    <t xml:space="preserve">Наименование разделов/подразделов </t>
  </si>
  <si>
    <t>Раздел</t>
  </si>
  <si>
    <t>Под-раздел</t>
  </si>
  <si>
    <t> 01</t>
  </si>
  <si>
    <t>02 </t>
  </si>
  <si>
    <t>Функционирование законодательных (представительных) органов государственной власти и представительных органов муниципального образования</t>
  </si>
  <si>
    <t>Физическая культура</t>
  </si>
  <si>
    <t>Расходы в области национальной безопасности и правоохранительной деятельности</t>
  </si>
  <si>
    <t>00 000 00000</t>
  </si>
  <si>
    <t>000</t>
  </si>
  <si>
    <t>Резервный фонд администрации муниципального образования</t>
  </si>
  <si>
    <t>Глава муниципального образования</t>
  </si>
  <si>
    <t>76 000 00000</t>
  </si>
  <si>
    <t>Обеспечение функционирования  главы муниципального образования  и его заместителей</t>
  </si>
  <si>
    <t>Сумма, рублей</t>
  </si>
  <si>
    <t>Вид рас-ходов</t>
  </si>
  <si>
    <t>II. МУНИЦИПАЛЬНЫЕ ПРОГРАММЫ ВЕЛЬСКОГО МУНИЦИПАЛЬНОГО РАЙОНА АРХАНГЕЛЬСКОЙ ОБЛАСТИ</t>
  </si>
  <si>
    <t>10 0 00 00000</t>
  </si>
  <si>
    <t>10 1 00 00000</t>
  </si>
  <si>
    <t>Содержание автомобильных дорог общего пользования местного значения и искусственных сооружений на них, а также других объектов транспортной инфраструктуры</t>
  </si>
  <si>
    <t>10 1 01 00000</t>
  </si>
  <si>
    <t>Мероприятия в сфере дорожного хозяйства</t>
  </si>
  <si>
    <t>10 1 01 83020</t>
  </si>
  <si>
    <t>III. НЕПРОГРАММНЫЕ НАПРАВЛЕНИЯ ДЕЯТЕЛЬНОСТИ</t>
  </si>
  <si>
    <t xml:space="preserve">Глава муниципального образования </t>
  </si>
  <si>
    <t xml:space="preserve">Резервный фонд администрации муниципального образования </t>
  </si>
  <si>
    <t>Исполнение судебных актов</t>
  </si>
  <si>
    <t>830</t>
  </si>
  <si>
    <t>Расходы в области национальной безопасности и правоохранительной деятельност</t>
  </si>
  <si>
    <t>82 000 93510</t>
  </si>
  <si>
    <t>Приложение № 5</t>
  </si>
  <si>
    <t>Приложение № 4</t>
  </si>
  <si>
    <t>Приложение № 2</t>
  </si>
  <si>
    <t>(ПРИМЕР для сельского поселения. Перечень примерных доходов  не является исчерпывающим и может быть как дополнен, так и сокращен в зависимости от прогнозируемых поступлений собственных налоговых и неналоговых доходов, а также от перечня видов межбюджетных трансфертов, получаемых поселением из областного бюджета  и бюджета муниципального района)</t>
  </si>
  <si>
    <t>Наименование доходов</t>
  </si>
  <si>
    <t>Код бюджетной классификации Российской Федерации</t>
  </si>
  <si>
    <t>НАЛОГОВЫЕ И НЕНАЛОГОВЫЕ ДОХОДЫ</t>
  </si>
  <si>
    <t>1 00 00000 00 0000 000</t>
  </si>
  <si>
    <t>НАЛОГИ НА ПРИБЫЛЬ, ДОХОДЫ</t>
  </si>
  <si>
    <t>1 01 00000 00 0000 000</t>
  </si>
  <si>
    <t>Налог на доходы физических лиц</t>
  </si>
  <si>
    <t>1 01 02000 01 0000 110</t>
  </si>
  <si>
    <t>НАЛОГИ НА СОВОКУПНЫЙ ДОХОД</t>
  </si>
  <si>
    <t>1 05 00000 00 0000 000</t>
  </si>
  <si>
    <t>Единый сельскохозяйственный налог</t>
  </si>
  <si>
    <t>1 05 03010 01 0000 110</t>
  </si>
  <si>
    <t>НАЛОГИ НА ИМУЩЕСТВО</t>
  </si>
  <si>
    <t>1 06 00000 00 0000 000</t>
  </si>
  <si>
    <t>Налог на имущество физических лиц</t>
  </si>
  <si>
    <t>1 06 01000 00 0000 110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</si>
  <si>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</si>
  <si>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1 06 01030 10 0000 110</t>
  </si>
  <si>
    <t>Земельный налог</t>
  </si>
  <si>
    <t>1 06 06000 00 0000 110</t>
  </si>
  <si>
    <t xml:space="preserve">   Земельный налог с организаций</t>
  </si>
  <si>
    <t>1 06 06030 00 0000 110</t>
  </si>
  <si>
    <t xml:space="preserve">   Земельный налог с физических лиц</t>
  </si>
  <si>
    <t>1 06 06040 00 0000 110</t>
  </si>
  <si>
    <t>ГОСУДАРСТВЕННАЯ ПОШЛИНА</t>
  </si>
  <si>
    <t>1 08 00000 00 0000 000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</si>
  <si>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</si>
  <si>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1 08 04000 01 0000 110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</si>
  <si>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</si>
  <si>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1 08 04020 01 0000 110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</si>
  <si>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</si>
  <si>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</si>
  <si>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</si>
  <si>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1 11 05025 10 0000 120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</si>
  <si>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</si>
  <si>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1 11 05035 10 0000 120</t>
  </si>
  <si>
    <t>Доходы от сдачи в аренду имущества, составляющего казну сельских поселений (за исключением земельных участков)</t>
  </si>
  <si>
    <t>1 11 05075 10 0000 120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</si>
  <si>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</si>
  <si>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1 11 09045 10 0000 120</t>
  </si>
  <si>
    <t>ДОХОДЫ ОТ ПРОДАЖИ МАТЕРИАЛЬНЫХ И НЕМАТЕРИАЛЬНЫХ АКТИВОВ</t>
  </si>
  <si>
    <t>1 14 00000 00 0000 000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</si>
  <si>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</si>
  <si>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1 14 02050 10 0000 410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</si>
  <si>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</si>
  <si>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1 14 06025 10 0000 430</t>
  </si>
  <si>
    <t>ШТРАФЫ, САНКЦИИ, ВОЗМЕЩЕНИЕ УЩЕРБА</t>
  </si>
  <si>
    <t>1 16 00000 00 0000 000</t>
  </si>
  <si>
    <t>Административные штрафы, установленные законами субъектов Российской Федерации об административных правонарушениях, за нарушение законов и иных нормативных правовых актов субъектов Российской Федерации</t>
  </si>
  <si>
    <t>1 16 02010 02 0000 140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</si>
  <si>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</si>
  <si>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1 16 02020 02 0000 140</t>
  </si>
  <si>
    <t>БЕЗВОЗМЕЗДНЫЕ ПОСТУПЛЕНИЯ</t>
  </si>
  <si>
    <t>2 00 00000 00 0000 000</t>
  </si>
  <si>
    <t>Безвозмездные поступления от других бюджетов бюджетной системы Российской Федерации</t>
  </si>
  <si>
    <t>2 02 00000 00 0000 000</t>
  </si>
  <si>
    <t>Дотации бюджетам субъектов Российской Федерации и муниципальных образований</t>
  </si>
  <si>
    <t>2 02 10000 00 0000 150</t>
  </si>
  <si>
    <t>из них:</t>
  </si>
  <si>
    <t>Дотации бюджетам сельских поселений на выравнивание бюджетной обеспеченности из бюджета субъекта Российской Федерации</t>
  </si>
  <si>
    <t>2 02 15001 10 0000 150</t>
  </si>
  <si>
    <t>Дотации бюджетам сельских поселений на поддержку мер по обеспечению сбалансированности бюджетов</t>
  </si>
  <si>
    <t>2 02 15002 10 0000 150</t>
  </si>
  <si>
    <t>Дотации бюджетам сельских поселений на выравнивание бюджетной обеспеченности из бюджетов муниципальных районов</t>
  </si>
  <si>
    <t>2 02 16001 10 0000 150</t>
  </si>
  <si>
    <t>Прочие дотации бюджетам сельских поселений</t>
  </si>
  <si>
    <t>2 02 19999 10 0000 150</t>
  </si>
  <si>
    <t>Субсидии бюджетам бюджетной системы Российской Федерации (межбюджетные субсидии)</t>
  </si>
  <si>
    <t>2 02 20000 00 0000 150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</si>
  <si>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</si>
  <si>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2 02 20216 10 0000 150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</si>
  <si>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</si>
  <si>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2 02 20299 10 0000 150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</si>
  <si>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</si>
  <si>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2 02 20302 10 0000 150</t>
  </si>
  <si>
    <t>Субсидии бюджетам сельских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</si>
  <si>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2 02 25467 10 0000 150</t>
  </si>
  <si>
    <t>Субсидии бюджетам сельских поселений на поддержку отрасли культуры</t>
  </si>
  <si>
    <t>2 02 25519 10 0000 150</t>
  </si>
  <si>
    <t>Субсидии бюджетам сельских поселений на реализацию программ формирования современной городской среды</t>
  </si>
  <si>
    <t>2 02 25555 10 0000 150</t>
  </si>
  <si>
    <t>Субсидии бюджетам сельских поселений на обеспечение комплексного развития сельских территорий</t>
  </si>
  <si>
    <t>2 02 25576 10 0000 150</t>
  </si>
  <si>
    <t>Субсидии бюджетам сельских поселений на софинансирование капитальных вложений в объекты муниципальной собственности</t>
  </si>
  <si>
    <t>2 02 27112 10 0000 150</t>
  </si>
  <si>
    <t>Прочие субсидии бюджетам сельских поселений</t>
  </si>
  <si>
    <t>2 02 29999 10 0000 150</t>
  </si>
  <si>
    <t>Субвенции бюджетам субъектов Российской Федерации и муниципальных образований</t>
  </si>
  <si>
    <t>2 02 30000 00 0000 150</t>
  </si>
  <si>
    <t>Субвенции бюджетам сельских поселений на выполнение передаваемых полномочий субъектов Российской Федерации</t>
  </si>
  <si>
    <t>2 02 30024 10 0000 150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</si>
  <si>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</si>
  <si>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2 02 35118 10 0000 150</t>
  </si>
  <si>
    <t>Единая субвенция бюджетам сельских поселений</t>
  </si>
  <si>
    <t>2 02 39998 10 0000 150</t>
  </si>
  <si>
    <t>Иные межбюджетные трансферты бюджетам субъектов Российской Федерации и муниципальных образований</t>
  </si>
  <si>
    <t>2 02 40000 00 0000 150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</si>
  <si>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</si>
  <si>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2 02 40014 10 0000 150</t>
  </si>
  <si>
    <t>Прочие межбюджетные трансферты, передаваемые бюджетам сельских поселений</t>
  </si>
  <si>
    <t>2 02 49999 10 0000 150</t>
  </si>
  <si>
    <t>ПРОЧИЕ БЕЗВОЗМЕЗДНЫЕ ПОСТУПЛЕНИЯ</t>
  </si>
  <si>
    <t>2 07 00000 00 0000 000</t>
  </si>
  <si>
    <t>Прочие безвозмездные поступления в бюджеты сельских поселений</t>
  </si>
  <si>
    <t>2 07 05000 10 0000 150</t>
  </si>
  <si>
    <t>ВСЕГО ДОХОДОВ</t>
  </si>
  <si>
    <t>(ПРИМЕР для сельского поселения, привлекающего кредиты кредитных организаций. Перечень источников финансирования дефицита бюджета может быть как дополнен, так и сокращен в зависимости от запланированных источников)</t>
  </si>
  <si>
    <t xml:space="preserve">Наименование </t>
  </si>
  <si>
    <t>Кредиты кредитных организаций в валюте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</si>
  <si>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</si>
  <si>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</si>
  <si>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</si>
  <si>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Получение кредитов от кредитных организаций бюджетами сельских поселений в валюте Российской Федерации</t>
  </si>
  <si>
    <t>000 01 02 00 00 10 0000 710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</si>
  <si>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</si>
  <si>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</si>
  <si>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Погашение бюджетами сельских поселений  кредитов от кредитных организаций в валюте Российской Федерации</t>
  </si>
  <si>
    <t>000 01 02 00 00 10 0000 810</t>
  </si>
  <si>
    <t>Изменение остатков средств на счетах по учету средств бюджетов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</si>
  <si>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</si>
  <si>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</si>
  <si>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</si>
  <si>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</si>
  <si>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</si>
  <si>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</si>
  <si>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</si>
  <si>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Увеличение прочих остатков денежных средств бюджетов сельских поселений</t>
  </si>
  <si>
    <t>000 01 05 02 01 10 0000 510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</si>
  <si>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</si>
  <si>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</si>
  <si>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</si>
  <si>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</si>
  <si>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</si>
  <si>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</si>
  <si>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Уменьшение прочих остатков денежных средств бюджетов сельских поселений</t>
  </si>
  <si>
    <t>000 01 05 02 01 10 0000 610</t>
  </si>
  <si>
    <t>Итого</t>
  </si>
  <si>
    <t>Первоначальный план</t>
  </si>
  <si>
    <t>Уточненный план</t>
  </si>
  <si>
    <t>Приложение № 1</t>
  </si>
  <si>
    <t>10 000 00000</t>
  </si>
  <si>
    <t>10 100 00000</t>
  </si>
  <si>
    <t>10 101 00000</t>
  </si>
  <si>
    <t>10 101 83020</t>
  </si>
  <si>
    <t>16 000 00000</t>
  </si>
  <si>
    <t>16 006 00000</t>
  </si>
  <si>
    <t>Мероприятия в области благоустройства территории</t>
  </si>
  <si>
    <t>16 006 83530</t>
  </si>
  <si>
    <t>Мероприятия по организации и содержанию мест захоронения на территории сельских поселений</t>
  </si>
  <si>
    <t>Муниципальная программа Вельского муниципального района "Жилищно-коммунальное хозяйство и благоустройство Вельского муниципального района"</t>
  </si>
  <si>
    <t>Мероприятия по организации накопления и транспортировке ТКО</t>
  </si>
  <si>
    <t>Мероприятия в области благоустройства территорий</t>
  </si>
  <si>
    <t>16 005 00000</t>
  </si>
  <si>
    <t>16 005 83530</t>
  </si>
  <si>
    <t>Муниципальная программа Вельского муниципального района "Поддержка в области дорожной деятельности и пассажирских автоперевозок"</t>
  </si>
  <si>
    <t>Подпрограмма "Развитие и совершенствование сети автомобильных дорог общего пользования местного значения в Вельском районе (Дорожный фонд)"</t>
  </si>
  <si>
    <t>Приложение № 3</t>
  </si>
  <si>
    <t>1. Муниципальная программа Вельского муниципального района "Поддержка в области дорожной деятельности и пассажирских автоперевозок"</t>
  </si>
  <si>
    <t>2. Муниципальная программа Вельского муниципального района "Жилищно-коммунальное хозяйство и благоустройство Вельского муниципального района"</t>
  </si>
  <si>
    <t>75 000 99030</t>
  </si>
  <si>
    <t>74 300 99020</t>
  </si>
  <si>
    <t>Осуществление части полномочий по решению вопроса местного значения по внешнему финансовому контролю в соответствии с заключенными соглашениями</t>
  </si>
  <si>
    <t>Осуществление части полномочий по решению вопроса местного значения по исполнению бюджетов поселений в соответствии с заключенными соглашениями</t>
  </si>
  <si>
    <t>к решению Совета депутатов</t>
  </si>
  <si>
    <t>2024 год</t>
  </si>
  <si>
    <t>Условно утвержденные расходы</t>
  </si>
  <si>
    <t>2025 год</t>
  </si>
  <si>
    <t>01 000 93530</t>
  </si>
  <si>
    <t>Социальное обеспечение населения</t>
  </si>
  <si>
    <t>360</t>
  </si>
  <si>
    <t>Софинансирование разработки проектно-сметной документации по благоустройству общественных и дворовых территорий при реализации муниципальных программ формирования современной городской среды</t>
  </si>
  <si>
    <t>01 0 00 S410</t>
  </si>
  <si>
    <t>01 0 00 S6410</t>
  </si>
  <si>
    <t>01 000 S76410</t>
  </si>
  <si>
    <t>01 000 S6410</t>
  </si>
  <si>
    <t>2026 год</t>
  </si>
  <si>
    <t>Мероприятия в сфере гражданской обороны и защиты населения и территории Архангельской области от чрезвычайных ситуаций, осуществляемые органами местного самоуправления</t>
  </si>
  <si>
    <t>80 200 81520</t>
  </si>
  <si>
    <t>61 000 Л8793</t>
  </si>
  <si>
    <t>Единая субвенция бюджетам муниципальных районов, муниципальных округов и городских округов Архангельской области</t>
  </si>
  <si>
    <t>61 000 Л8790</t>
  </si>
  <si>
    <t>62 000 51181</t>
  </si>
  <si>
    <t>Осуществление первичного воинского учета органами местного самоуправления поселений, муниципальных и городских округов (субвенции бюджетам муниципальных районов, муниципальных округов и городских округов Архангельской области)</t>
  </si>
  <si>
    <t>сельского поселения "Низовское"</t>
  </si>
  <si>
    <t xml:space="preserve">Прогнозируемое поступление доходов бюджета сельского поселения "Низовское" Вельского муниципального района Архангельской области на 2024 год и на плановый период 2025 и 2026 годов                      </t>
  </si>
  <si>
    <t>Источники финансирования дефицита бюджета сельского поселения "Низовское" Вельского муниципального района Архангельской области на 2024 год и на плановый период 2025 и 2026 годов</t>
  </si>
  <si>
    <t xml:space="preserve"> сельского поселения "Низовское"  </t>
  </si>
  <si>
    <t>Распределение расходов по разделам и подразделам классификации расходов бюджета сельского поселения "Низовское" Вельского муниципального района Архангельской области на 2024 год и на плановый период 2025 и 2026 годов</t>
  </si>
  <si>
    <t xml:space="preserve">сельского поселения "Низовское"  </t>
  </si>
  <si>
    <t>Ведомственная структура расходов бюджета сельского поселения "Низовское" Вельского муниципального района Архангельской области и распределение бюджетных ассигнований по разделам, подразделам, целевым статьям и группам и подгруппам видов расходов на 2024 год и на плановый период 2025 и 2026 годов</t>
  </si>
  <si>
    <t>Администрация сельского поселения "Низовское"  Вельского муниципального района Архангельской области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</si>
  <si>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бюджета сельского поселения "Низовское" Вельского муниципального района Архангельской области на 2024 год и на плановый период 2025 и 2026 годов</t>
  </si>
  <si>
    <t>I. МУНИЦИПАЛЬНЫЕ ПРОГРАММЫ СЕЛЬСКОГО ПОСЕЛЕНИЯ "НИЗОВСКОЕ" ВЕЛЬСКОГО МУНИЦИПАЛЬНОГО РАЙОНА АРХАНГЕЛЬСКОЙ ОБЛАСТИ</t>
  </si>
  <si>
    <t>75 000 90480</t>
  </si>
  <si>
    <t xml:space="preserve"> от "11 " марта 2024 г. № 86</t>
  </si>
  <si>
    <t xml:space="preserve"> от "11" марта 2024 г. № 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</si>
</sst>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&lt;=999]000;[&lt;=9999]000\-00;000\-0000"/>
    <numFmt numFmtId="165" formatCode="0000"/>
    <numFmt numFmtId="166" formatCode="#,##0.0"/>
    <numFmt numFmtId="167" formatCode="0#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Arial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2"/>
      <name val="Arial Cyr"/>
      <charset val="204"/>
    </font>
    <font>
      <b/>
      <i/>
      <sz val="12"/>
      <name val="Times New Roman"/>
      <family val="1"/>
      <charset val="204"/>
    </font>
    <font>
      <sz val="12"/>
      <name val="Arial Cyr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2" fillId="0" borderId="0"/>
    <xf numFmtId="0" fontId="16" fillId="0" borderId="0"/>
    <xf numFmtId="0" fontId="18" fillId="0" borderId="0"/>
  </cellStyleXfs>
  <cellXfs count="300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 applyAlignment="1">
      <alignment vertical="top"/>
    </xf>
    <xf numFmtId="49" fontId="2" fillId="0" borderId="0" xfId="0" applyNumberFormat="1" applyFont="1" applyFill="1" applyAlignment="1">
      <alignment vertical="top"/>
    </xf>
    <xf numFmtId="0" fontId="1" fillId="0" borderId="0" xfId="0" applyFont="1" applyFill="1" applyAlignment="1">
      <alignment horizontal="left" vertical="center" indent="1"/>
    </xf>
    <xf numFmtId="49" fontId="1" fillId="0" borderId="0" xfId="0" applyNumberFormat="1" applyFont="1" applyFill="1" applyAlignment="1">
      <alignment horizontal="left" vertical="center" indent="1"/>
    </xf>
    <xf numFmtId="0" fontId="2" fillId="0" borderId="0" xfId="0" applyFont="1" applyFill="1" applyAlignment="1">
      <alignment horizontal="right"/>
    </xf>
    <xf numFmtId="166" fontId="1" fillId="0" borderId="0" xfId="0" applyNumberFormat="1" applyFont="1" applyFill="1"/>
    <xf numFmtId="0" fontId="4" fillId="0" borderId="1" xfId="0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166" fontId="1" fillId="0" borderId="0" xfId="0" applyNumberFormat="1" applyFont="1" applyFill="1" applyAlignment="1">
      <alignment vertical="center"/>
    </xf>
    <xf numFmtId="49" fontId="1" fillId="0" borderId="0" xfId="0" applyNumberFormat="1" applyFont="1" applyFill="1" applyAlignment="1">
      <alignment vertical="center"/>
    </xf>
    <xf numFmtId="49" fontId="1" fillId="0" borderId="0" xfId="0" applyNumberFormat="1" applyFont="1" applyFill="1"/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7" fillId="2" borderId="1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166" fontId="2" fillId="2" borderId="0" xfId="0" applyNumberFormat="1" applyFont="1" applyFill="1" applyAlignment="1">
      <alignment vertical="center"/>
    </xf>
    <xf numFmtId="0" fontId="2" fillId="2" borderId="0" xfId="0" applyFont="1" applyFill="1"/>
    <xf numFmtId="164" fontId="2" fillId="2" borderId="3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vertical="center"/>
    </xf>
    <xf numFmtId="0" fontId="2" fillId="2" borderId="5" xfId="0" applyFont="1" applyFill="1" applyBorder="1" applyAlignment="1">
      <alignment horizontal="left" vertical="center" wrapText="1"/>
    </xf>
    <xf numFmtId="164" fontId="2" fillId="2" borderId="5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4" fontId="7" fillId="2" borderId="1" xfId="0" applyNumberFormat="1" applyFont="1" applyFill="1" applyBorder="1" applyAlignment="1">
      <alignment horizontal="right" vertical="center"/>
    </xf>
    <xf numFmtId="4" fontId="2" fillId="2" borderId="3" xfId="0" applyNumberFormat="1" applyFont="1" applyFill="1" applyBorder="1" applyAlignment="1">
      <alignment horizontal="right" vertical="center" wrapText="1"/>
    </xf>
    <xf numFmtId="4" fontId="2" fillId="2" borderId="4" xfId="0" applyNumberFormat="1" applyFont="1" applyFill="1" applyBorder="1" applyAlignment="1">
      <alignment horizontal="right" vertical="center" wrapText="1"/>
    </xf>
    <xf numFmtId="4" fontId="2" fillId="2" borderId="4" xfId="0" applyNumberFormat="1" applyFont="1" applyFill="1" applyBorder="1" applyAlignment="1">
      <alignment horizontal="right" vertical="center"/>
    </xf>
    <xf numFmtId="4" fontId="2" fillId="2" borderId="5" xfId="0" applyNumberFormat="1" applyFont="1" applyFill="1" applyBorder="1" applyAlignment="1">
      <alignment horizontal="right" vertical="center"/>
    </xf>
    <xf numFmtId="4" fontId="2" fillId="2" borderId="1" xfId="0" applyNumberFormat="1" applyFont="1" applyFill="1" applyBorder="1" applyAlignment="1">
      <alignment horizontal="right" vertical="center"/>
    </xf>
    <xf numFmtId="4" fontId="2" fillId="2" borderId="3" xfId="0" applyNumberFormat="1" applyFont="1" applyFill="1" applyBorder="1" applyAlignment="1">
      <alignment horizontal="right" vertical="center"/>
    </xf>
    <xf numFmtId="4" fontId="2" fillId="2" borderId="5" xfId="0" applyNumberFormat="1" applyFont="1" applyFill="1" applyBorder="1" applyAlignment="1">
      <alignment horizontal="right" vertical="center" wrapText="1"/>
    </xf>
    <xf numFmtId="4" fontId="7" fillId="2" borderId="1" xfId="0" applyNumberFormat="1" applyFont="1" applyFill="1" applyBorder="1" applyAlignment="1">
      <alignment horizontal="right" vertical="center" wrapText="1"/>
    </xf>
    <xf numFmtId="4" fontId="7" fillId="2" borderId="3" xfId="0" applyNumberFormat="1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left" vertical="center" wrapText="1"/>
    </xf>
    <xf numFmtId="164" fontId="2" fillId="2" borderId="7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right" vertical="center" wrapText="1"/>
    </xf>
    <xf numFmtId="4" fontId="2" fillId="2" borderId="7" xfId="0" applyNumberFormat="1" applyFont="1" applyFill="1" applyBorder="1" applyAlignment="1">
      <alignment horizontal="right" vertical="center"/>
    </xf>
    <xf numFmtId="0" fontId="8" fillId="0" borderId="0" xfId="0" applyFont="1" applyFill="1"/>
    <xf numFmtId="49" fontId="9" fillId="0" borderId="0" xfId="0" applyNumberFormat="1" applyFont="1" applyFill="1" applyAlignment="1">
      <alignment vertical="top"/>
    </xf>
    <xf numFmtId="0" fontId="9" fillId="0" borderId="0" xfId="0" applyFont="1" applyFill="1" applyAlignment="1">
      <alignment vertical="top"/>
    </xf>
    <xf numFmtId="166" fontId="8" fillId="0" borderId="0" xfId="0" applyNumberFormat="1" applyFont="1" applyFill="1"/>
    <xf numFmtId="0" fontId="4" fillId="0" borderId="3" xfId="0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right" vertical="center" wrapText="1"/>
    </xf>
    <xf numFmtId="0" fontId="10" fillId="0" borderId="4" xfId="0" applyFont="1" applyBorder="1" applyAlignment="1">
      <alignment horizontal="left" vertical="center" wrapText="1"/>
    </xf>
    <xf numFmtId="49" fontId="1" fillId="5" borderId="4" xfId="0" applyNumberFormat="1" applyFont="1" applyFill="1" applyBorder="1" applyAlignment="1">
      <alignment horizontal="center" vertical="center"/>
    </xf>
    <xf numFmtId="4" fontId="1" fillId="0" borderId="4" xfId="0" applyNumberFormat="1" applyFont="1" applyFill="1" applyBorder="1" applyAlignment="1">
      <alignment horizontal="right" vertical="center" wrapText="1"/>
    </xf>
    <xf numFmtId="0" fontId="10" fillId="0" borderId="6" xfId="0" applyFont="1" applyBorder="1" applyAlignment="1">
      <alignment horizontal="left" vertical="center" wrapText="1"/>
    </xf>
    <xf numFmtId="49" fontId="1" fillId="5" borderId="6" xfId="0" applyNumberFormat="1" applyFont="1" applyFill="1" applyBorder="1" applyAlignment="1">
      <alignment horizontal="center" vertical="center"/>
    </xf>
    <xf numFmtId="4" fontId="1" fillId="0" borderId="6" xfId="0" applyNumberFormat="1" applyFont="1" applyFill="1" applyBorder="1" applyAlignment="1">
      <alignment horizontal="right" vertical="center" wrapText="1"/>
    </xf>
    <xf numFmtId="0" fontId="11" fillId="0" borderId="3" xfId="0" applyFont="1" applyBorder="1" applyAlignment="1">
      <alignment horizontal="left" vertical="center" wrapText="1"/>
    </xf>
    <xf numFmtId="49" fontId="4" fillId="5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 wrapText="1"/>
    </xf>
    <xf numFmtId="49" fontId="2" fillId="3" borderId="6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4" fontId="1" fillId="0" borderId="6" xfId="0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vertical="center"/>
    </xf>
    <xf numFmtId="49" fontId="7" fillId="3" borderId="3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 wrapText="1"/>
    </xf>
    <xf numFmtId="49" fontId="2" fillId="3" borderId="5" xfId="0" applyNumberFormat="1" applyFont="1" applyFill="1" applyBorder="1" applyAlignment="1">
      <alignment horizontal="center" vertical="center"/>
    </xf>
    <xf numFmtId="4" fontId="1" fillId="0" borderId="5" xfId="0" applyNumberFormat="1" applyFont="1" applyFill="1" applyBorder="1" applyAlignment="1">
      <alignment horizontal="right" vertical="center"/>
    </xf>
    <xf numFmtId="49" fontId="8" fillId="0" borderId="0" xfId="0" applyNumberFormat="1" applyFont="1" applyFill="1" applyAlignment="1">
      <alignment vertical="center"/>
    </xf>
    <xf numFmtId="49" fontId="8" fillId="0" borderId="0" xfId="0" applyNumberFormat="1" applyFont="1" applyFill="1"/>
    <xf numFmtId="0" fontId="8" fillId="0" borderId="0" xfId="0" applyFont="1" applyFill="1" applyAlignment="1">
      <alignment horizontal="right"/>
    </xf>
    <xf numFmtId="0" fontId="8" fillId="0" borderId="0" xfId="0" applyFont="1" applyFill="1" applyAlignment="1">
      <alignment horizontal="center"/>
    </xf>
    <xf numFmtId="49" fontId="1" fillId="0" borderId="0" xfId="0" applyNumberFormat="1" applyFont="1" applyFill="1" applyAlignment="1">
      <alignment horizontal="right" vertical="center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right" vertical="center"/>
    </xf>
    <xf numFmtId="0" fontId="4" fillId="2" borderId="1" xfId="0" applyFont="1" applyFill="1" applyBorder="1" applyAlignment="1">
      <alignment vertical="center" wrapText="1"/>
    </xf>
    <xf numFmtId="167" fontId="1" fillId="2" borderId="10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right" vertical="center" wrapText="1"/>
    </xf>
    <xf numFmtId="167" fontId="5" fillId="2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right" vertical="center" wrapText="1"/>
    </xf>
    <xf numFmtId="167" fontId="5" fillId="2" borderId="5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right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7" fontId="6" fillId="0" borderId="1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 wrapText="1"/>
    </xf>
    <xf numFmtId="4" fontId="4" fillId="0" borderId="11" xfId="0" applyNumberFormat="1" applyFont="1" applyFill="1" applyBorder="1" applyAlignment="1">
      <alignment horizontal="right" vertical="center"/>
    </xf>
    <xf numFmtId="0" fontId="4" fillId="0" borderId="0" xfId="0" applyFont="1" applyFill="1"/>
    <xf numFmtId="0" fontId="2" fillId="2" borderId="7" xfId="0" applyFont="1" applyFill="1" applyBorder="1" applyAlignment="1">
      <alignment vertical="center" wrapText="1"/>
    </xf>
    <xf numFmtId="167" fontId="5" fillId="0" borderId="4" xfId="0" applyNumberFormat="1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right" vertical="center"/>
    </xf>
    <xf numFmtId="167" fontId="5" fillId="2" borderId="7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" fontId="1" fillId="2" borderId="7" xfId="0" applyNumberFormat="1" applyFont="1" applyFill="1" applyBorder="1" applyAlignment="1">
      <alignment horizontal="right" vertical="center" wrapText="1"/>
    </xf>
    <xf numFmtId="4" fontId="6" fillId="2" borderId="1" xfId="0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Fill="1" applyAlignment="1">
      <alignment horizontal="right" vertical="center"/>
    </xf>
    <xf numFmtId="0" fontId="2" fillId="0" borderId="0" xfId="1" applyFont="1" applyFill="1"/>
    <xf numFmtId="0" fontId="13" fillId="0" borderId="0" xfId="1" applyFont="1" applyAlignment="1">
      <alignment wrapText="1"/>
    </xf>
    <xf numFmtId="0" fontId="13" fillId="0" borderId="0" xfId="1" applyFont="1" applyFill="1"/>
    <xf numFmtId="0" fontId="2" fillId="0" borderId="1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vertical="center" wrapText="1"/>
    </xf>
    <xf numFmtId="49" fontId="7" fillId="0" borderId="4" xfId="1" applyNumberFormat="1" applyFont="1" applyFill="1" applyBorder="1" applyAlignment="1">
      <alignment horizontal="center" vertical="center"/>
    </xf>
    <xf numFmtId="4" fontId="14" fillId="0" borderId="4" xfId="1" applyNumberFormat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vertical="center" wrapText="1"/>
    </xf>
    <xf numFmtId="49" fontId="2" fillId="0" borderId="4" xfId="1" applyNumberFormat="1" applyFont="1" applyFill="1" applyBorder="1" applyAlignment="1">
      <alignment horizontal="center" vertical="center"/>
    </xf>
    <xf numFmtId="4" fontId="2" fillId="0" borderId="4" xfId="1" applyNumberFormat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left" vertical="center" wrapText="1" indent="1"/>
    </xf>
    <xf numFmtId="0" fontId="2" fillId="0" borderId="4" xfId="1" applyFont="1" applyFill="1" applyBorder="1" applyAlignment="1">
      <alignment horizontal="left" vertical="center" wrapText="1"/>
    </xf>
    <xf numFmtId="0" fontId="2" fillId="0" borderId="4" xfId="1" applyNumberFormat="1" applyFont="1" applyFill="1" applyBorder="1" applyAlignment="1">
      <alignment vertical="center" wrapText="1"/>
    </xf>
    <xf numFmtId="49" fontId="2" fillId="0" borderId="4" xfId="1" applyNumberFormat="1" applyFont="1" applyFill="1" applyBorder="1" applyAlignment="1">
      <alignment horizontal="center" vertical="center" wrapText="1"/>
    </xf>
    <xf numFmtId="0" fontId="2" fillId="0" borderId="4" xfId="1" applyNumberFormat="1" applyFont="1" applyFill="1" applyBorder="1" applyAlignment="1">
      <alignment horizontal="left" vertical="center" wrapText="1"/>
    </xf>
    <xf numFmtId="0" fontId="2" fillId="0" borderId="4" xfId="1" applyFont="1" applyFill="1" applyBorder="1" applyAlignment="1">
      <alignment horizontal="left" vertical="center" wrapText="1" readingOrder="1"/>
    </xf>
    <xf numFmtId="0" fontId="2" fillId="0" borderId="12" xfId="1" applyFont="1" applyFill="1" applyBorder="1" applyAlignment="1">
      <alignment horizontal="left" vertical="center" wrapText="1" indent="1"/>
    </xf>
    <xf numFmtId="0" fontId="2" fillId="0" borderId="12" xfId="1" applyFont="1" applyBorder="1" applyAlignment="1">
      <alignment horizontal="left" vertical="center" wrapText="1" indent="1"/>
    </xf>
    <xf numFmtId="0" fontId="2" fillId="0" borderId="4" xfId="1" applyFont="1" applyBorder="1" applyAlignment="1">
      <alignment horizontal="left" wrapText="1" indent="1"/>
    </xf>
    <xf numFmtId="49" fontId="2" fillId="0" borderId="7" xfId="1" applyNumberFormat="1" applyFont="1" applyFill="1" applyBorder="1" applyAlignment="1">
      <alignment horizontal="left" vertical="center"/>
    </xf>
    <xf numFmtId="0" fontId="13" fillId="0" borderId="0" xfId="1" applyFont="1" applyFill="1" applyAlignment="1">
      <alignment horizontal="left"/>
    </xf>
    <xf numFmtId="0" fontId="2" fillId="0" borderId="4" xfId="1" applyFont="1" applyBorder="1" applyAlignment="1">
      <alignment horizontal="left" wrapText="1"/>
    </xf>
    <xf numFmtId="0" fontId="2" fillId="0" borderId="4" xfId="1" applyNumberFormat="1" applyFont="1" applyBorder="1" applyAlignment="1">
      <alignment horizontal="left" wrapText="1" indent="1"/>
    </xf>
    <xf numFmtId="0" fontId="2" fillId="0" borderId="4" xfId="1" applyFont="1" applyFill="1" applyBorder="1" applyAlignment="1">
      <alignment wrapText="1"/>
    </xf>
    <xf numFmtId="0" fontId="2" fillId="0" borderId="4" xfId="1" applyFont="1" applyFill="1" applyBorder="1" applyAlignment="1">
      <alignment horizontal="left" wrapText="1" indent="1"/>
    </xf>
    <xf numFmtId="0" fontId="2" fillId="0" borderId="6" xfId="1" applyFont="1" applyFill="1" applyBorder="1" applyAlignment="1">
      <alignment horizontal="left" vertical="center" wrapText="1" indent="1"/>
    </xf>
    <xf numFmtId="49" fontId="2" fillId="0" borderId="6" xfId="1" applyNumberFormat="1" applyFont="1" applyFill="1" applyBorder="1" applyAlignment="1">
      <alignment horizontal="center" vertical="center"/>
    </xf>
    <xf numFmtId="4" fontId="2" fillId="0" borderId="6" xfId="1" applyNumberFormat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vertical="center" wrapText="1"/>
    </xf>
    <xf numFmtId="49" fontId="7" fillId="0" borderId="3" xfId="1" applyNumberFormat="1" applyFont="1" applyFill="1" applyBorder="1" applyAlignment="1">
      <alignment horizontal="center" vertical="center"/>
    </xf>
    <xf numFmtId="4" fontId="14" fillId="0" borderId="3" xfId="1" applyNumberFormat="1" applyFont="1" applyFill="1" applyBorder="1" applyAlignment="1">
      <alignment horizontal="center" vertical="center"/>
    </xf>
    <xf numFmtId="0" fontId="2" fillId="0" borderId="4" xfId="1" applyNumberFormat="1" applyFont="1" applyFill="1" applyBorder="1" applyAlignment="1">
      <alignment horizontal="left" vertical="center" wrapText="1" indent="1"/>
    </xf>
    <xf numFmtId="4" fontId="2" fillId="2" borderId="4" xfId="1" applyNumberFormat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left" vertical="top" wrapText="1" indent="1"/>
    </xf>
    <xf numFmtId="0" fontId="7" fillId="0" borderId="1" xfId="1" applyFont="1" applyFill="1" applyBorder="1" applyAlignment="1">
      <alignment vertical="center" wrapText="1"/>
    </xf>
    <xf numFmtId="49" fontId="7" fillId="0" borderId="1" xfId="1" applyNumberFormat="1" applyFont="1" applyFill="1" applyBorder="1" applyAlignment="1">
      <alignment horizontal="center" vertical="center"/>
    </xf>
    <xf numFmtId="4" fontId="14" fillId="0" borderId="1" xfId="1" applyNumberFormat="1" applyFont="1" applyFill="1" applyBorder="1" applyAlignment="1">
      <alignment horizontal="center" vertical="center"/>
    </xf>
    <xf numFmtId="0" fontId="15" fillId="0" borderId="0" xfId="1" applyFont="1" applyFill="1" applyBorder="1"/>
    <xf numFmtId="49" fontId="15" fillId="0" borderId="0" xfId="1" applyNumberFormat="1" applyFont="1" applyFill="1" applyBorder="1" applyAlignment="1">
      <alignment horizontal="center"/>
    </xf>
    <xf numFmtId="0" fontId="13" fillId="0" borderId="0" xfId="1" applyFont="1" applyFill="1" applyAlignment="1">
      <alignment horizontal="center"/>
    </xf>
    <xf numFmtId="0" fontId="2" fillId="0" borderId="0" xfId="2" applyFont="1" applyFill="1" applyAlignment="1">
      <alignment horizontal="center"/>
    </xf>
    <xf numFmtId="0" fontId="2" fillId="0" borderId="0" xfId="2" applyFont="1" applyFill="1" applyAlignment="1">
      <alignment vertical="top" wrapText="1"/>
    </xf>
    <xf numFmtId="0" fontId="9" fillId="0" borderId="0" xfId="2" applyFont="1"/>
    <xf numFmtId="0" fontId="2" fillId="0" borderId="0" xfId="2" applyFont="1" applyFill="1" applyAlignment="1">
      <alignment wrapText="1"/>
    </xf>
    <xf numFmtId="0" fontId="7" fillId="4" borderId="1" xfId="2" applyFont="1" applyFill="1" applyBorder="1" applyAlignment="1">
      <alignment horizontal="left" vertical="center" wrapText="1"/>
    </xf>
    <xf numFmtId="0" fontId="7" fillId="4" borderId="1" xfId="2" applyFont="1" applyFill="1" applyBorder="1" applyAlignment="1">
      <alignment horizontal="center" vertical="center"/>
    </xf>
    <xf numFmtId="166" fontId="14" fillId="4" borderId="1" xfId="2" applyNumberFormat="1" applyFont="1" applyFill="1" applyBorder="1" applyAlignment="1">
      <alignment horizontal="right" vertical="center"/>
    </xf>
    <xf numFmtId="0" fontId="17" fillId="4" borderId="0" xfId="2" applyFont="1" applyFill="1"/>
    <xf numFmtId="0" fontId="2" fillId="4" borderId="3" xfId="2" applyFont="1" applyFill="1" applyBorder="1" applyAlignment="1">
      <alignment horizontal="left" vertical="center" wrapText="1"/>
    </xf>
    <xf numFmtId="0" fontId="2" fillId="4" borderId="3" xfId="2" applyFont="1" applyFill="1" applyBorder="1" applyAlignment="1">
      <alignment horizontal="center" vertical="center" wrapText="1"/>
    </xf>
    <xf numFmtId="166" fontId="2" fillId="4" borderId="3" xfId="2" applyNumberFormat="1" applyFont="1" applyFill="1" applyBorder="1" applyAlignment="1">
      <alignment horizontal="right" vertical="center"/>
    </xf>
    <xf numFmtId="0" fontId="9" fillId="4" borderId="0" xfId="2" applyFont="1" applyFill="1" applyAlignment="1">
      <alignment vertical="center"/>
    </xf>
    <xf numFmtId="0" fontId="2" fillId="4" borderId="4" xfId="2" applyFont="1" applyFill="1" applyBorder="1" applyAlignment="1">
      <alignment horizontal="left" vertical="center" wrapText="1" indent="1"/>
    </xf>
    <xf numFmtId="0" fontId="2" fillId="4" borderId="4" xfId="2" applyFont="1" applyFill="1" applyBorder="1" applyAlignment="1">
      <alignment horizontal="center" vertical="center" wrapText="1"/>
    </xf>
    <xf numFmtId="166" fontId="2" fillId="4" borderId="4" xfId="2" applyNumberFormat="1" applyFont="1" applyFill="1" applyBorder="1" applyAlignment="1">
      <alignment horizontal="right" vertical="center"/>
    </xf>
    <xf numFmtId="0" fontId="2" fillId="4" borderId="4" xfId="2" applyFont="1" applyFill="1" applyBorder="1" applyAlignment="1">
      <alignment horizontal="left" vertical="center" wrapText="1"/>
    </xf>
    <xf numFmtId="0" fontId="2" fillId="4" borderId="5" xfId="2" applyFont="1" applyFill="1" applyBorder="1" applyAlignment="1">
      <alignment horizontal="left" vertical="center" wrapText="1" indent="1"/>
    </xf>
    <xf numFmtId="0" fontId="2" fillId="4" borderId="5" xfId="2" applyFont="1" applyFill="1" applyBorder="1" applyAlignment="1">
      <alignment horizontal="center" vertical="center" wrapText="1"/>
    </xf>
    <xf numFmtId="166" fontId="2" fillId="4" borderId="5" xfId="2" applyNumberFormat="1" applyFont="1" applyFill="1" applyBorder="1" applyAlignment="1">
      <alignment horizontal="right" vertical="center"/>
    </xf>
    <xf numFmtId="0" fontId="7" fillId="0" borderId="1" xfId="2" applyFont="1" applyFill="1" applyBorder="1" applyAlignment="1">
      <alignment horizontal="left" vertical="center" wrapText="1"/>
    </xf>
    <xf numFmtId="0" fontId="7" fillId="0" borderId="1" xfId="2" applyFont="1" applyFill="1" applyBorder="1" applyAlignment="1">
      <alignment horizontal="center" vertical="center"/>
    </xf>
    <xf numFmtId="4" fontId="14" fillId="0" borderId="1" xfId="2" applyNumberFormat="1" applyFont="1" applyFill="1" applyBorder="1" applyAlignment="1">
      <alignment horizontal="right" vertical="center"/>
    </xf>
    <xf numFmtId="0" fontId="2" fillId="0" borderId="3" xfId="2" applyFont="1" applyFill="1" applyBorder="1" applyAlignment="1">
      <alignment horizontal="left" vertical="center" wrapText="1"/>
    </xf>
    <xf numFmtId="0" fontId="2" fillId="0" borderId="3" xfId="2" applyFont="1" applyFill="1" applyBorder="1" applyAlignment="1">
      <alignment horizontal="center" vertical="center"/>
    </xf>
    <xf numFmtId="4" fontId="2" fillId="0" borderId="3" xfId="2" applyNumberFormat="1" applyFont="1" applyBorder="1" applyAlignment="1">
      <alignment horizontal="right" vertical="center"/>
    </xf>
    <xf numFmtId="0" fontId="2" fillId="0" borderId="4" xfId="2" applyFont="1" applyFill="1" applyBorder="1" applyAlignment="1">
      <alignment horizontal="left" vertical="center" wrapText="1"/>
    </xf>
    <xf numFmtId="0" fontId="2" fillId="0" borderId="4" xfId="2" applyFont="1" applyFill="1" applyBorder="1" applyAlignment="1">
      <alignment horizontal="center" vertical="center" wrapText="1"/>
    </xf>
    <xf numFmtId="4" fontId="2" fillId="0" borderId="4" xfId="2" applyNumberFormat="1" applyFont="1" applyBorder="1" applyAlignment="1">
      <alignment horizontal="right" vertical="center"/>
    </xf>
    <xf numFmtId="0" fontId="2" fillId="0" borderId="4" xfId="2" applyFont="1" applyFill="1" applyBorder="1" applyAlignment="1">
      <alignment horizontal="left" vertical="center" wrapText="1" indent="1"/>
    </xf>
    <xf numFmtId="0" fontId="2" fillId="0" borderId="5" xfId="2" applyFont="1" applyFill="1" applyBorder="1" applyAlignment="1">
      <alignment horizontal="left" vertical="center" wrapText="1" indent="1"/>
    </xf>
    <xf numFmtId="0" fontId="2" fillId="0" borderId="5" xfId="2" applyFont="1" applyFill="1" applyBorder="1" applyAlignment="1">
      <alignment horizontal="center" vertical="center" wrapText="1"/>
    </xf>
    <xf numFmtId="4" fontId="2" fillId="0" borderId="5" xfId="2" applyNumberFormat="1" applyFont="1" applyBorder="1" applyAlignment="1">
      <alignment horizontal="right" vertical="center"/>
    </xf>
    <xf numFmtId="0" fontId="7" fillId="0" borderId="1" xfId="2" applyFont="1" applyFill="1" applyBorder="1" applyAlignment="1">
      <alignment vertical="center" wrapText="1"/>
    </xf>
    <xf numFmtId="0" fontId="9" fillId="0" borderId="1" xfId="2" applyFont="1" applyFill="1" applyBorder="1" applyAlignment="1">
      <alignment vertical="center"/>
    </xf>
    <xf numFmtId="4" fontId="7" fillId="0" borderId="1" xfId="2" applyNumberFormat="1" applyFont="1" applyBorder="1" applyAlignment="1">
      <alignment horizontal="right" vertical="center"/>
    </xf>
    <xf numFmtId="0" fontId="9" fillId="0" borderId="0" xfId="2" applyFont="1" applyAlignment="1">
      <alignment horizontal="center"/>
    </xf>
    <xf numFmtId="0" fontId="2" fillId="0" borderId="0" xfId="0" applyFont="1" applyAlignment="1">
      <alignment horizontal="right" vertical="center"/>
    </xf>
    <xf numFmtId="49" fontId="14" fillId="2" borderId="7" xfId="0" applyNumberFormat="1" applyFont="1" applyFill="1" applyBorder="1" applyAlignment="1">
      <alignment horizontal="center" vertical="center" wrapText="1"/>
    </xf>
    <xf numFmtId="49" fontId="7" fillId="2" borderId="7" xfId="0" applyNumberFormat="1" applyFont="1" applyFill="1" applyBorder="1" applyAlignment="1">
      <alignment horizontal="center" vertical="center"/>
    </xf>
    <xf numFmtId="4" fontId="7" fillId="2" borderId="7" xfId="0" applyNumberFormat="1" applyFont="1" applyFill="1" applyBorder="1" applyAlignment="1">
      <alignment horizontal="right" vertical="center"/>
    </xf>
    <xf numFmtId="166" fontId="7" fillId="2" borderId="0" xfId="0" applyNumberFormat="1" applyFont="1" applyFill="1" applyAlignment="1">
      <alignment vertical="center"/>
    </xf>
    <xf numFmtId="0" fontId="7" fillId="2" borderId="0" xfId="0" applyFont="1" applyFill="1"/>
    <xf numFmtId="0" fontId="7" fillId="2" borderId="3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Fill="1" applyAlignment="1">
      <alignment horizontal="right"/>
    </xf>
    <xf numFmtId="0" fontId="3" fillId="4" borderId="0" xfId="1" applyFont="1" applyFill="1" applyBorder="1" applyAlignment="1">
      <alignment horizontal="left" wrapText="1"/>
    </xf>
    <xf numFmtId="0" fontId="2" fillId="0" borderId="0" xfId="2" applyFont="1" applyAlignment="1">
      <alignment vertical="center" wrapText="1"/>
    </xf>
    <xf numFmtId="0" fontId="2" fillId="0" borderId="0" xfId="2" applyFont="1" applyFill="1" applyAlignment="1"/>
    <xf numFmtId="0" fontId="3" fillId="4" borderId="0" xfId="2" applyFont="1" applyFill="1" applyBorder="1" applyAlignment="1">
      <alignment horizontal="left" wrapText="1"/>
    </xf>
    <xf numFmtId="0" fontId="5" fillId="4" borderId="0" xfId="0" applyFont="1" applyFill="1" applyBorder="1" applyAlignment="1">
      <alignment horizontal="center" vertical="center" wrapText="1"/>
    </xf>
    <xf numFmtId="0" fontId="2" fillId="0" borderId="0" xfId="0" applyFont="1" applyFill="1" applyAlignment="1"/>
    <xf numFmtId="4" fontId="2" fillId="2" borderId="4" xfId="3" applyNumberFormat="1" applyFont="1" applyFill="1" applyBorder="1" applyAlignment="1">
      <alignment horizontal="right" vertical="center"/>
    </xf>
    <xf numFmtId="4" fontId="2" fillId="2" borderId="4" xfId="3" applyNumberFormat="1" applyFont="1" applyFill="1" applyBorder="1" applyAlignment="1">
      <alignment horizontal="right" vertical="center" wrapText="1"/>
    </xf>
    <xf numFmtId="4" fontId="2" fillId="2" borderId="5" xfId="3" applyNumberFormat="1" applyFont="1" applyFill="1" applyBorder="1" applyAlignment="1">
      <alignment horizontal="right" vertical="center" wrapText="1"/>
    </xf>
    <xf numFmtId="4" fontId="2" fillId="2" borderId="7" xfId="3" applyNumberFormat="1" applyFont="1" applyFill="1" applyBorder="1" applyAlignment="1">
      <alignment horizontal="right" vertical="center"/>
    </xf>
    <xf numFmtId="4" fontId="7" fillId="2" borderId="13" xfId="3" applyNumberFormat="1" applyFont="1" applyFill="1" applyBorder="1" applyAlignment="1">
      <alignment horizontal="right" vertical="center"/>
    </xf>
    <xf numFmtId="0" fontId="7" fillId="2" borderId="8" xfId="3" applyFont="1" applyFill="1" applyBorder="1" applyAlignment="1">
      <alignment vertical="center" wrapText="1"/>
    </xf>
    <xf numFmtId="0" fontId="7" fillId="2" borderId="9" xfId="3" applyFont="1" applyFill="1" applyBorder="1" applyAlignment="1">
      <alignment vertical="center" wrapText="1"/>
    </xf>
    <xf numFmtId="0" fontId="7" fillId="2" borderId="10" xfId="3" applyFont="1" applyFill="1" applyBorder="1" applyAlignment="1">
      <alignment vertical="center" wrapText="1"/>
    </xf>
    <xf numFmtId="0" fontId="4" fillId="0" borderId="0" xfId="3" applyFont="1" applyFill="1"/>
    <xf numFmtId="0" fontId="7" fillId="2" borderId="0" xfId="3" applyFont="1" applyFill="1"/>
    <xf numFmtId="4" fontId="2" fillId="2" borderId="5" xfId="3" applyNumberFormat="1" applyFont="1" applyFill="1" applyBorder="1" applyAlignment="1">
      <alignment horizontal="right" vertical="center"/>
    </xf>
    <xf numFmtId="0" fontId="2" fillId="0" borderId="0" xfId="2" applyFont="1" applyAlignment="1">
      <alignment horizontal="right" vertical="center"/>
    </xf>
    <xf numFmtId="0" fontId="2" fillId="0" borderId="0" xfId="2" applyFont="1" applyAlignment="1">
      <alignment vertical="center"/>
    </xf>
    <xf numFmtId="49" fontId="5" fillId="0" borderId="4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right" vertical="center" wrapText="1"/>
    </xf>
    <xf numFmtId="4" fontId="8" fillId="0" borderId="0" xfId="0" applyNumberFormat="1" applyFont="1" applyFill="1"/>
    <xf numFmtId="4" fontId="2" fillId="0" borderId="4" xfId="0" applyNumberFormat="1" applyFont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/>
    </xf>
    <xf numFmtId="4" fontId="2" fillId="0" borderId="4" xfId="1" applyNumberFormat="1" applyFont="1" applyBorder="1" applyAlignment="1">
      <alignment horizontal="center" vertical="center"/>
    </xf>
    <xf numFmtId="0" fontId="1" fillId="0" borderId="0" xfId="0" applyFont="1"/>
    <xf numFmtId="0" fontId="2" fillId="2" borderId="4" xfId="3" applyFont="1" applyFill="1" applyBorder="1" applyAlignment="1">
      <alignment horizontal="left" vertical="center" wrapText="1"/>
    </xf>
    <xf numFmtId="0" fontId="2" fillId="2" borderId="4" xfId="3" applyFont="1" applyFill="1" applyBorder="1" applyAlignment="1">
      <alignment vertical="center" wrapText="1"/>
    </xf>
    <xf numFmtId="49" fontId="3" fillId="2" borderId="4" xfId="3" applyNumberFormat="1" applyFont="1" applyFill="1" applyBorder="1" applyAlignment="1">
      <alignment horizontal="center" vertical="center" wrapText="1"/>
    </xf>
    <xf numFmtId="4" fontId="4" fillId="0" borderId="1" xfId="3" applyNumberFormat="1" applyFont="1" applyBorder="1" applyAlignment="1">
      <alignment horizontal="right" vertical="center"/>
    </xf>
    <xf numFmtId="0" fontId="2" fillId="0" borderId="8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right" vertical="center" wrapText="1"/>
    </xf>
    <xf numFmtId="0" fontId="2" fillId="0" borderId="0" xfId="2" applyFont="1" applyFill="1" applyAlignment="1">
      <alignment horizontal="right"/>
    </xf>
    <xf numFmtId="0" fontId="7" fillId="0" borderId="0" xfId="1" applyFont="1" applyFill="1" applyAlignment="1">
      <alignment horizontal="center" vertical="center" wrapText="1"/>
    </xf>
    <xf numFmtId="0" fontId="3" fillId="4" borderId="2" xfId="1" applyFont="1" applyFill="1" applyBorder="1" applyAlignment="1">
      <alignment horizontal="left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 wrapText="1"/>
    </xf>
    <xf numFmtId="0" fontId="2" fillId="0" borderId="8" xfId="2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center" vertical="center"/>
    </xf>
    <xf numFmtId="0" fontId="2" fillId="0" borderId="9" xfId="2" applyFont="1" applyFill="1" applyBorder="1" applyAlignment="1">
      <alignment horizontal="center" vertical="center"/>
    </xf>
    <xf numFmtId="0" fontId="7" fillId="0" borderId="0" xfId="2" applyFont="1" applyFill="1" applyAlignment="1">
      <alignment horizontal="center" vertical="center" wrapText="1"/>
    </xf>
    <xf numFmtId="0" fontId="3" fillId="4" borderId="2" xfId="2" applyFont="1" applyFill="1" applyBorder="1" applyAlignment="1">
      <alignment horizontal="left" wrapText="1"/>
    </xf>
    <xf numFmtId="0" fontId="4" fillId="0" borderId="1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49" fontId="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7" fillId="2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2" borderId="8" xfId="3" applyFont="1" applyFill="1" applyBorder="1" applyAlignment="1">
      <alignment horizontal="left" vertical="center" wrapText="1"/>
    </xf>
    <xf numFmtId="0" fontId="7" fillId="2" borderId="9" xfId="3" applyFont="1" applyFill="1" applyBorder="1" applyAlignment="1">
      <alignment horizontal="left" vertical="center" wrapText="1"/>
    </xf>
    <xf numFmtId="0" fontId="7" fillId="2" borderId="10" xfId="3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Medium9"/>
  <colors>
    <mruColors>
      <color rgb="FF66FFCC"/>
      <color rgb="FFFF7C80"/>
      <color rgb="FFFFCCCC"/>
      <color rgb="FFFF99CC"/>
      <color rgb="FFFF9966"/>
      <color rgb="FFCC99FF"/>
      <color rgb="FF9999FF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tabSelected="1" view="pageBreakPreview" topLeftCell="A4" zoomScaleNormal="100" zoomScaleSheetLayoutView="100" workbookViewId="0">
      <selection activeCell="A6" sqref="A6:H6"/>
    </sheetView>
  </sheetViews>
  <sheetFormatPr defaultColWidth="9.109375" defaultRowHeight="15" x14ac:dyDescent="0.25"/>
  <cols>
    <col min="1" max="1" width="59.5546875" style="144" customWidth="1"/>
    <col min="2" max="2" width="27.6640625" style="144" customWidth="1"/>
    <col min="3" max="8" width="17.6640625" style="181" customWidth="1"/>
    <col min="9" max="9" width="11.33203125" style="144" customWidth="1"/>
    <col min="10" max="16384" width="9.109375" style="144"/>
  </cols>
  <sheetData>
    <row r="1" spans="1:10" ht="20.100000000000001" customHeight="1" x14ac:dyDescent="0.3">
      <c r="A1" s="142"/>
      <c r="B1" s="183"/>
      <c r="C1" s="231"/>
      <c r="D1" s="231"/>
      <c r="E1" s="266"/>
      <c r="F1" s="266"/>
      <c r="G1" s="266" t="s">
        <v>297</v>
      </c>
      <c r="H1" s="266"/>
      <c r="I1" s="143"/>
    </row>
    <row r="2" spans="1:10" ht="20.100000000000001" customHeight="1" x14ac:dyDescent="0.3">
      <c r="A2" s="142"/>
      <c r="E2" s="248"/>
      <c r="F2" s="248"/>
      <c r="G2" s="248"/>
      <c r="H2" s="247" t="s">
        <v>76</v>
      </c>
      <c r="I2" s="231"/>
      <c r="J2" s="231"/>
    </row>
    <row r="3" spans="1:10" ht="20.100000000000001" customHeight="1" x14ac:dyDescent="0.3">
      <c r="A3" s="142"/>
      <c r="E3" s="248"/>
      <c r="F3" s="248"/>
      <c r="G3" s="248"/>
      <c r="H3" s="247" t="s">
        <v>341</v>
      </c>
      <c r="I3" s="231"/>
      <c r="J3" s="231"/>
    </row>
    <row r="4" spans="1:10" ht="22.5" customHeight="1" x14ac:dyDescent="0.3">
      <c r="A4" s="142"/>
      <c r="E4" s="227"/>
      <c r="F4" s="227"/>
      <c r="G4" s="227"/>
      <c r="H4" s="247" t="s">
        <v>77</v>
      </c>
      <c r="I4" s="231"/>
      <c r="J4" s="231"/>
    </row>
    <row r="5" spans="1:10" ht="20.100000000000001" customHeight="1" x14ac:dyDescent="0.3">
      <c r="A5" s="142"/>
      <c r="B5" s="185"/>
      <c r="C5" s="232"/>
      <c r="D5" s="232"/>
      <c r="E5" s="267"/>
      <c r="F5" s="267"/>
      <c r="G5" s="267" t="s">
        <v>352</v>
      </c>
      <c r="H5" s="267"/>
      <c r="I5" s="143"/>
    </row>
    <row r="6" spans="1:10" ht="53.1" customHeight="1" x14ac:dyDescent="0.25">
      <c r="A6" s="268" t="s">
        <v>342</v>
      </c>
      <c r="B6" s="268"/>
      <c r="C6" s="268"/>
      <c r="D6" s="268"/>
      <c r="E6" s="268"/>
      <c r="F6" s="268"/>
      <c r="G6" s="268"/>
      <c r="H6" s="268"/>
    </row>
    <row r="7" spans="1:10" ht="13.5" hidden="1" customHeight="1" x14ac:dyDescent="0.3">
      <c r="A7" s="269" t="s">
        <v>157</v>
      </c>
      <c r="B7" s="269"/>
      <c r="C7" s="269"/>
      <c r="D7" s="269"/>
      <c r="E7" s="230"/>
      <c r="F7" s="230"/>
      <c r="G7" s="230"/>
      <c r="H7" s="230"/>
    </row>
    <row r="8" spans="1:10" ht="16.5" customHeight="1" x14ac:dyDescent="0.25">
      <c r="A8" s="270" t="s">
        <v>158</v>
      </c>
      <c r="B8" s="270" t="s">
        <v>159</v>
      </c>
      <c r="C8" s="263" t="s">
        <v>138</v>
      </c>
      <c r="D8" s="265"/>
      <c r="E8" s="265"/>
      <c r="F8" s="265"/>
      <c r="G8" s="265"/>
      <c r="H8" s="264"/>
    </row>
    <row r="9" spans="1:10" ht="16.5" customHeight="1" x14ac:dyDescent="0.25">
      <c r="A9" s="270"/>
      <c r="B9" s="270"/>
      <c r="C9" s="263" t="s">
        <v>322</v>
      </c>
      <c r="D9" s="264"/>
      <c r="E9" s="263" t="s">
        <v>324</v>
      </c>
      <c r="F9" s="264"/>
      <c r="G9" s="263" t="s">
        <v>333</v>
      </c>
      <c r="H9" s="264"/>
    </row>
    <row r="10" spans="1:10" ht="36.9" customHeight="1" x14ac:dyDescent="0.25">
      <c r="A10" s="270"/>
      <c r="B10" s="270"/>
      <c r="C10" s="226" t="s">
        <v>295</v>
      </c>
      <c r="D10" s="226" t="s">
        <v>296</v>
      </c>
      <c r="E10" s="226" t="s">
        <v>295</v>
      </c>
      <c r="F10" s="226" t="s">
        <v>296</v>
      </c>
      <c r="G10" s="226" t="s">
        <v>295</v>
      </c>
      <c r="H10" s="226" t="s">
        <v>296</v>
      </c>
    </row>
    <row r="11" spans="1:10" ht="16.2" x14ac:dyDescent="0.25">
      <c r="A11" s="146" t="s">
        <v>160</v>
      </c>
      <c r="B11" s="147" t="s">
        <v>161</v>
      </c>
      <c r="C11" s="148">
        <f>C12+C14+C16+C22+C25+C30+C33</f>
        <v>618158</v>
      </c>
      <c r="D11" s="148">
        <f t="shared" ref="D11:H11" si="0">D12+D14+D16+D22+D25+D30+D33</f>
        <v>618158</v>
      </c>
      <c r="E11" s="148">
        <f>E12+E14+E16+E22+E25+E30+E33</f>
        <v>625710</v>
      </c>
      <c r="F11" s="148">
        <f t="shared" ref="F11" si="1">F12+F14+F16+F22+F25+F30+F33</f>
        <v>625710</v>
      </c>
      <c r="G11" s="148">
        <f>G12+G14+G16+G22+G25+G30+G33</f>
        <v>634206</v>
      </c>
      <c r="H11" s="148">
        <f t="shared" si="0"/>
        <v>634206</v>
      </c>
    </row>
    <row r="12" spans="1:10" ht="21" customHeight="1" x14ac:dyDescent="0.25">
      <c r="A12" s="149" t="s">
        <v>162</v>
      </c>
      <c r="B12" s="150" t="s">
        <v>163</v>
      </c>
      <c r="C12" s="255">
        <f>C13</f>
        <v>107887</v>
      </c>
      <c r="D12" s="151">
        <f t="shared" ref="D12:H12" si="2">D13</f>
        <v>107887</v>
      </c>
      <c r="E12" s="255">
        <f t="shared" si="2"/>
        <v>115439</v>
      </c>
      <c r="F12" s="151">
        <f t="shared" si="2"/>
        <v>115439</v>
      </c>
      <c r="G12" s="255">
        <f t="shared" si="2"/>
        <v>123935</v>
      </c>
      <c r="H12" s="151">
        <f t="shared" si="2"/>
        <v>123935</v>
      </c>
    </row>
    <row r="13" spans="1:10" ht="17.399999999999999" customHeight="1" x14ac:dyDescent="0.25">
      <c r="A13" s="152" t="s">
        <v>164</v>
      </c>
      <c r="B13" s="150" t="s">
        <v>165</v>
      </c>
      <c r="C13" s="255">
        <v>107887</v>
      </c>
      <c r="D13" s="151">
        <f>C13</f>
        <v>107887</v>
      </c>
      <c r="E13" s="255">
        <v>115439</v>
      </c>
      <c r="F13" s="151">
        <f>E13</f>
        <v>115439</v>
      </c>
      <c r="G13" s="255">
        <v>123935</v>
      </c>
      <c r="H13" s="151">
        <f>G13</f>
        <v>123935</v>
      </c>
    </row>
    <row r="14" spans="1:10" ht="17.399999999999999" hidden="1" customHeight="1" x14ac:dyDescent="0.25">
      <c r="A14" s="153" t="s">
        <v>166</v>
      </c>
      <c r="B14" s="150" t="s">
        <v>167</v>
      </c>
      <c r="C14" s="255">
        <f>C15</f>
        <v>0</v>
      </c>
      <c r="D14" s="151">
        <f t="shared" ref="D14:H14" si="3">D15</f>
        <v>0</v>
      </c>
      <c r="E14" s="255">
        <f>E15</f>
        <v>0</v>
      </c>
      <c r="F14" s="151">
        <f t="shared" si="3"/>
        <v>0</v>
      </c>
      <c r="G14" s="255">
        <f>G15</f>
        <v>0</v>
      </c>
      <c r="H14" s="151">
        <f t="shared" si="3"/>
        <v>0</v>
      </c>
    </row>
    <row r="15" spans="1:10" ht="17.399999999999999" hidden="1" customHeight="1" x14ac:dyDescent="0.25">
      <c r="A15" s="152" t="s">
        <v>168</v>
      </c>
      <c r="B15" s="150" t="s">
        <v>169</v>
      </c>
      <c r="C15" s="255"/>
      <c r="D15" s="151"/>
      <c r="E15" s="255"/>
      <c r="F15" s="151"/>
      <c r="G15" s="255"/>
      <c r="H15" s="151"/>
    </row>
    <row r="16" spans="1:10" ht="15.6" x14ac:dyDescent="0.25">
      <c r="A16" s="153" t="s">
        <v>170</v>
      </c>
      <c r="B16" s="150" t="s">
        <v>171</v>
      </c>
      <c r="C16" s="255">
        <f>C17+C19</f>
        <v>510271</v>
      </c>
      <c r="D16" s="151">
        <f t="shared" ref="D16:H16" si="4">D17+D19</f>
        <v>510271</v>
      </c>
      <c r="E16" s="255">
        <f>E17+E19</f>
        <v>510271</v>
      </c>
      <c r="F16" s="151">
        <f t="shared" ref="F16" si="5">F17+F19</f>
        <v>510271</v>
      </c>
      <c r="G16" s="255">
        <f>G17+G19</f>
        <v>510271</v>
      </c>
      <c r="H16" s="151">
        <f t="shared" si="4"/>
        <v>510271</v>
      </c>
    </row>
    <row r="17" spans="1:8" ht="15.6" x14ac:dyDescent="0.25">
      <c r="A17" s="153" t="s">
        <v>172</v>
      </c>
      <c r="B17" s="150" t="s">
        <v>173</v>
      </c>
      <c r="C17" s="255">
        <f>C18</f>
        <v>163440</v>
      </c>
      <c r="D17" s="151">
        <f t="shared" ref="D17:H17" si="6">D18</f>
        <v>163440</v>
      </c>
      <c r="E17" s="255">
        <f>E18</f>
        <v>163440</v>
      </c>
      <c r="F17" s="151">
        <f t="shared" si="6"/>
        <v>163440</v>
      </c>
      <c r="G17" s="255">
        <f>G18</f>
        <v>163440</v>
      </c>
      <c r="H17" s="151">
        <f t="shared" si="6"/>
        <v>163440</v>
      </c>
    </row>
    <row r="18" spans="1:8" ht="46.8" x14ac:dyDescent="0.25">
      <c r="A18" s="152" t="s">
        <v>174</v>
      </c>
      <c r="B18" s="150" t="s">
        <v>175</v>
      </c>
      <c r="C18" s="255">
        <v>163440</v>
      </c>
      <c r="D18" s="151">
        <f>C18</f>
        <v>163440</v>
      </c>
      <c r="E18" s="255">
        <v>163440</v>
      </c>
      <c r="F18" s="151">
        <f>E18</f>
        <v>163440</v>
      </c>
      <c r="G18" s="255">
        <v>163440</v>
      </c>
      <c r="H18" s="151">
        <f>G18</f>
        <v>163440</v>
      </c>
    </row>
    <row r="19" spans="1:8" ht="15.6" x14ac:dyDescent="0.25">
      <c r="A19" s="154" t="s">
        <v>176</v>
      </c>
      <c r="B19" s="155" t="s">
        <v>177</v>
      </c>
      <c r="C19" s="255">
        <f>SUM(C20:C21)</f>
        <v>346831</v>
      </c>
      <c r="D19" s="151">
        <f t="shared" ref="D19:H19" si="7">SUM(D20:D21)</f>
        <v>346831</v>
      </c>
      <c r="E19" s="255">
        <f>SUM(E20:E21)</f>
        <v>346831</v>
      </c>
      <c r="F19" s="151">
        <f t="shared" ref="F19" si="8">SUM(F20:F21)</f>
        <v>346831</v>
      </c>
      <c r="G19" s="255">
        <f>SUM(G20:G21)</f>
        <v>346831</v>
      </c>
      <c r="H19" s="151">
        <f t="shared" si="7"/>
        <v>346831</v>
      </c>
    </row>
    <row r="20" spans="1:8" ht="15.6" x14ac:dyDescent="0.25">
      <c r="A20" s="156" t="s">
        <v>178</v>
      </c>
      <c r="B20" s="155" t="s">
        <v>179</v>
      </c>
      <c r="C20" s="255">
        <v>80000</v>
      </c>
      <c r="D20" s="151">
        <f>C20</f>
        <v>80000</v>
      </c>
      <c r="E20" s="255">
        <v>80000</v>
      </c>
      <c r="F20" s="151">
        <f>E20</f>
        <v>80000</v>
      </c>
      <c r="G20" s="255">
        <v>80000</v>
      </c>
      <c r="H20" s="151">
        <f>G20</f>
        <v>80000</v>
      </c>
    </row>
    <row r="21" spans="1:8" ht="15.6" x14ac:dyDescent="0.25">
      <c r="A21" s="156" t="s">
        <v>180</v>
      </c>
      <c r="B21" s="150" t="s">
        <v>181</v>
      </c>
      <c r="C21" s="255">
        <v>266831</v>
      </c>
      <c r="D21" s="151">
        <f>C21</f>
        <v>266831</v>
      </c>
      <c r="E21" s="255">
        <v>266831</v>
      </c>
      <c r="F21" s="151">
        <f>E21</f>
        <v>266831</v>
      </c>
      <c r="G21" s="255">
        <v>266831</v>
      </c>
      <c r="H21" s="151">
        <f>G21</f>
        <v>266831</v>
      </c>
    </row>
    <row r="22" spans="1:8" ht="15.6" hidden="1" x14ac:dyDescent="0.25">
      <c r="A22" s="153" t="s">
        <v>182</v>
      </c>
      <c r="B22" s="150" t="s">
        <v>183</v>
      </c>
      <c r="C22" s="151">
        <f>C23</f>
        <v>0</v>
      </c>
      <c r="D22" s="151">
        <f t="shared" ref="D22:H23" si="9">D23</f>
        <v>0</v>
      </c>
      <c r="E22" s="151">
        <f>E23</f>
        <v>0</v>
      </c>
      <c r="F22" s="151">
        <f t="shared" si="9"/>
        <v>0</v>
      </c>
      <c r="G22" s="151">
        <f>G23</f>
        <v>0</v>
      </c>
      <c r="H22" s="151">
        <f t="shared" si="9"/>
        <v>0</v>
      </c>
    </row>
    <row r="23" spans="1:8" ht="51.75" hidden="1" customHeight="1" x14ac:dyDescent="0.25">
      <c r="A23" s="157" t="s">
        <v>184</v>
      </c>
      <c r="B23" s="150" t="s">
        <v>185</v>
      </c>
      <c r="C23" s="151">
        <f>C24</f>
        <v>0</v>
      </c>
      <c r="D23" s="151">
        <f t="shared" si="9"/>
        <v>0</v>
      </c>
      <c r="E23" s="151">
        <f>E24</f>
        <v>0</v>
      </c>
      <c r="F23" s="151">
        <f t="shared" si="9"/>
        <v>0</v>
      </c>
      <c r="G23" s="151">
        <f>G24</f>
        <v>0</v>
      </c>
      <c r="H23" s="151">
        <f t="shared" si="9"/>
        <v>0</v>
      </c>
    </row>
    <row r="24" spans="1:8" ht="84.75" hidden="1" customHeight="1" x14ac:dyDescent="0.25">
      <c r="A24" s="152" t="s">
        <v>186</v>
      </c>
      <c r="B24" s="150" t="s">
        <v>187</v>
      </c>
      <c r="C24" s="151"/>
      <c r="D24" s="151"/>
      <c r="E24" s="151"/>
      <c r="F24" s="151"/>
      <c r="G24" s="151"/>
      <c r="H24" s="151"/>
    </row>
    <row r="25" spans="1:8" ht="57" hidden="1" customHeight="1" x14ac:dyDescent="0.25">
      <c r="A25" s="149" t="s">
        <v>188</v>
      </c>
      <c r="B25" s="150" t="s">
        <v>189</v>
      </c>
      <c r="C25" s="151">
        <f>SUM(C26:C29)</f>
        <v>0</v>
      </c>
      <c r="D25" s="151">
        <f t="shared" ref="D25:H25" si="10">SUM(D26:D29)</f>
        <v>0</v>
      </c>
      <c r="E25" s="151">
        <f>SUM(E26:E29)</f>
        <v>0</v>
      </c>
      <c r="F25" s="151">
        <f t="shared" ref="F25" si="11">SUM(F26:F29)</f>
        <v>0</v>
      </c>
      <c r="G25" s="151">
        <f>SUM(G26:G29)</f>
        <v>0</v>
      </c>
      <c r="H25" s="151">
        <f t="shared" si="10"/>
        <v>0</v>
      </c>
    </row>
    <row r="26" spans="1:8" ht="79.5" hidden="1" customHeight="1" x14ac:dyDescent="0.25">
      <c r="A26" s="158" t="s">
        <v>190</v>
      </c>
      <c r="B26" s="150" t="s">
        <v>191</v>
      </c>
      <c r="C26" s="151"/>
      <c r="D26" s="151"/>
      <c r="E26" s="151"/>
      <c r="F26" s="151"/>
      <c r="G26" s="151"/>
      <c r="H26" s="151"/>
    </row>
    <row r="27" spans="1:8" ht="88.5" hidden="1" customHeight="1" x14ac:dyDescent="0.25">
      <c r="A27" s="159" t="s">
        <v>192</v>
      </c>
      <c r="B27" s="150" t="s">
        <v>193</v>
      </c>
      <c r="C27" s="151"/>
      <c r="D27" s="151"/>
      <c r="E27" s="151"/>
      <c r="F27" s="151"/>
      <c r="G27" s="151"/>
      <c r="H27" s="151"/>
    </row>
    <row r="28" spans="1:8" s="162" customFormat="1" ht="46.8" hidden="1" x14ac:dyDescent="0.3">
      <c r="A28" s="160" t="s">
        <v>194</v>
      </c>
      <c r="B28" s="161" t="s">
        <v>195</v>
      </c>
      <c r="C28" s="151"/>
      <c r="D28" s="151"/>
      <c r="E28" s="151"/>
      <c r="F28" s="151"/>
      <c r="G28" s="151"/>
      <c r="H28" s="151"/>
    </row>
    <row r="29" spans="1:8" s="162" customFormat="1" ht="93.6" hidden="1" x14ac:dyDescent="0.3">
      <c r="A29" s="160" t="s">
        <v>196</v>
      </c>
      <c r="B29" s="161" t="s">
        <v>197</v>
      </c>
      <c r="C29" s="151"/>
      <c r="D29" s="151"/>
      <c r="E29" s="151"/>
      <c r="F29" s="151"/>
      <c r="G29" s="151"/>
      <c r="H29" s="151"/>
    </row>
    <row r="30" spans="1:8" s="162" customFormat="1" ht="31.2" hidden="1" x14ac:dyDescent="0.3">
      <c r="A30" s="163" t="s">
        <v>198</v>
      </c>
      <c r="B30" s="161" t="s">
        <v>199</v>
      </c>
      <c r="C30" s="151">
        <f>SUM(C31:C32)</f>
        <v>0</v>
      </c>
      <c r="D30" s="151">
        <f t="shared" ref="D30:H30" si="12">SUM(D31:D32)</f>
        <v>0</v>
      </c>
      <c r="E30" s="151">
        <f>SUM(E31:E32)</f>
        <v>0</v>
      </c>
      <c r="F30" s="151">
        <f t="shared" ref="F30" si="13">SUM(F31:F32)</f>
        <v>0</v>
      </c>
      <c r="G30" s="151">
        <f>SUM(G31:G32)</f>
        <v>0</v>
      </c>
      <c r="H30" s="151">
        <f t="shared" si="12"/>
        <v>0</v>
      </c>
    </row>
    <row r="31" spans="1:8" s="162" customFormat="1" ht="113.25" hidden="1" customHeight="1" x14ac:dyDescent="0.3">
      <c r="A31" s="164" t="s">
        <v>200</v>
      </c>
      <c r="B31" s="161" t="s">
        <v>201</v>
      </c>
      <c r="C31" s="151"/>
      <c r="D31" s="151"/>
      <c r="E31" s="151"/>
      <c r="F31" s="151"/>
      <c r="G31" s="151"/>
      <c r="H31" s="151"/>
    </row>
    <row r="32" spans="1:8" s="162" customFormat="1" ht="63" hidden="1" customHeight="1" x14ac:dyDescent="0.3">
      <c r="A32" s="164" t="s">
        <v>202</v>
      </c>
      <c r="B32" s="161" t="s">
        <v>203</v>
      </c>
      <c r="C32" s="151"/>
      <c r="D32" s="151"/>
      <c r="E32" s="151"/>
      <c r="F32" s="151"/>
      <c r="G32" s="151"/>
      <c r="H32" s="151"/>
    </row>
    <row r="33" spans="1:8" ht="15.6" hidden="1" x14ac:dyDescent="0.3">
      <c r="A33" s="165" t="s">
        <v>204</v>
      </c>
      <c r="B33" s="150" t="s">
        <v>205</v>
      </c>
      <c r="C33" s="151">
        <f>SUM(C34:C35)</f>
        <v>0</v>
      </c>
      <c r="D33" s="151">
        <f t="shared" ref="D33:H33" si="14">SUM(D34:D35)</f>
        <v>0</v>
      </c>
      <c r="E33" s="151">
        <f>SUM(E34:E35)</f>
        <v>0</v>
      </c>
      <c r="F33" s="151">
        <f t="shared" ref="F33" si="15">SUM(F34:F35)</f>
        <v>0</v>
      </c>
      <c r="G33" s="151">
        <f>SUM(G34:G35)</f>
        <v>0</v>
      </c>
      <c r="H33" s="151">
        <f t="shared" si="14"/>
        <v>0</v>
      </c>
    </row>
    <row r="34" spans="1:8" ht="78" hidden="1" x14ac:dyDescent="0.3">
      <c r="A34" s="166" t="s">
        <v>206</v>
      </c>
      <c r="B34" s="150" t="s">
        <v>207</v>
      </c>
      <c r="C34" s="151"/>
      <c r="D34" s="151"/>
      <c r="E34" s="151"/>
      <c r="F34" s="151"/>
      <c r="G34" s="151"/>
      <c r="H34" s="151"/>
    </row>
    <row r="35" spans="1:8" ht="69" hidden="1" customHeight="1" x14ac:dyDescent="0.25">
      <c r="A35" s="167" t="s">
        <v>208</v>
      </c>
      <c r="B35" s="168" t="s">
        <v>209</v>
      </c>
      <c r="C35" s="169"/>
      <c r="D35" s="169"/>
      <c r="E35" s="169"/>
      <c r="F35" s="169"/>
      <c r="G35" s="169"/>
      <c r="H35" s="169"/>
    </row>
    <row r="36" spans="1:8" ht="20.100000000000001" customHeight="1" x14ac:dyDescent="0.25">
      <c r="A36" s="170" t="s">
        <v>210</v>
      </c>
      <c r="B36" s="171" t="s">
        <v>211</v>
      </c>
      <c r="C36" s="172">
        <f>C37+C64</f>
        <v>4000564.9200000004</v>
      </c>
      <c r="D36" s="172">
        <f t="shared" ref="D36:H36" si="16">D37+D64</f>
        <v>5365339.42</v>
      </c>
      <c r="E36" s="172">
        <f>E37+E64</f>
        <v>3990019.3000000003</v>
      </c>
      <c r="F36" s="172">
        <f t="shared" ref="F36" si="17">F37+F64</f>
        <v>4009889.79</v>
      </c>
      <c r="G36" s="172">
        <f>G37+G64</f>
        <v>4005469.62</v>
      </c>
      <c r="H36" s="172">
        <f t="shared" si="16"/>
        <v>4037885.16</v>
      </c>
    </row>
    <row r="37" spans="1:8" ht="31.2" x14ac:dyDescent="0.25">
      <c r="A37" s="149" t="s">
        <v>212</v>
      </c>
      <c r="B37" s="150" t="s">
        <v>213</v>
      </c>
      <c r="C37" s="151">
        <f>C38+C44+C55+C60</f>
        <v>4000564.9200000004</v>
      </c>
      <c r="D37" s="151">
        <f t="shared" ref="D37:H37" si="18">D38+D44+D55+D60</f>
        <v>5365339.42</v>
      </c>
      <c r="E37" s="151">
        <f>E38+E44+E55+E60</f>
        <v>3990019.3000000003</v>
      </c>
      <c r="F37" s="151">
        <f t="shared" ref="F37" si="19">F38+F44+F55+F60</f>
        <v>4009889.79</v>
      </c>
      <c r="G37" s="151">
        <f>G38+G44+G55+G60</f>
        <v>4005469.62</v>
      </c>
      <c r="H37" s="151">
        <f t="shared" si="18"/>
        <v>4037885.16</v>
      </c>
    </row>
    <row r="38" spans="1:8" ht="31.2" x14ac:dyDescent="0.25">
      <c r="A38" s="153" t="s">
        <v>214</v>
      </c>
      <c r="B38" s="150" t="s">
        <v>215</v>
      </c>
      <c r="C38" s="151">
        <f>SUM(C40:C43)</f>
        <v>3697592.4000000004</v>
      </c>
      <c r="D38" s="151">
        <f t="shared" ref="D38:H38" si="20">SUM(D40:D43)</f>
        <v>3697592.4000000004</v>
      </c>
      <c r="E38" s="151">
        <f>SUM(E40:E43)</f>
        <v>3678603.14</v>
      </c>
      <c r="F38" s="151">
        <f t="shared" ref="F38" si="21">SUM(F40:F43)</f>
        <v>3678603.14</v>
      </c>
      <c r="G38" s="151">
        <f>SUM(G40:G43)</f>
        <v>3684124.95</v>
      </c>
      <c r="H38" s="151">
        <f t="shared" si="20"/>
        <v>3684124.95</v>
      </c>
    </row>
    <row r="39" spans="1:8" ht="15.6" hidden="1" x14ac:dyDescent="0.25">
      <c r="A39" s="152" t="s">
        <v>216</v>
      </c>
      <c r="B39" s="150"/>
      <c r="C39" s="151"/>
      <c r="D39" s="151"/>
      <c r="E39" s="151"/>
      <c r="F39" s="151"/>
      <c r="G39" s="151"/>
      <c r="H39" s="151"/>
    </row>
    <row r="40" spans="1:8" ht="46.8" x14ac:dyDescent="0.25">
      <c r="A40" s="152" t="s">
        <v>217</v>
      </c>
      <c r="B40" s="150" t="s">
        <v>218</v>
      </c>
      <c r="C40" s="255">
        <f>119485.8+48216.96</f>
        <v>167702.76</v>
      </c>
      <c r="D40" s="151">
        <f>C40</f>
        <v>167702.76</v>
      </c>
      <c r="E40" s="255">
        <f>95588.64+53124.86</f>
        <v>148713.5</v>
      </c>
      <c r="F40" s="151">
        <f>E40</f>
        <v>148713.5</v>
      </c>
      <c r="G40" s="255">
        <f>95588.64+58646.67</f>
        <v>154235.31</v>
      </c>
      <c r="H40" s="151">
        <f>G40</f>
        <v>154235.31</v>
      </c>
    </row>
    <row r="41" spans="1:8" ht="31.2" x14ac:dyDescent="0.25">
      <c r="A41" s="152" t="s">
        <v>219</v>
      </c>
      <c r="B41" s="150" t="s">
        <v>220</v>
      </c>
      <c r="C41" s="256">
        <v>3529889.64</v>
      </c>
      <c r="D41" s="256">
        <v>3529889.64</v>
      </c>
      <c r="E41" s="256">
        <v>3529889.64</v>
      </c>
      <c r="F41" s="256">
        <v>3529889.64</v>
      </c>
      <c r="G41" s="256">
        <v>3529889.64</v>
      </c>
      <c r="H41" s="256">
        <v>3529889.64</v>
      </c>
    </row>
    <row r="42" spans="1:8" ht="46.8" hidden="1" x14ac:dyDescent="0.25">
      <c r="A42" s="152" t="s">
        <v>221</v>
      </c>
      <c r="B42" s="150" t="s">
        <v>222</v>
      </c>
      <c r="C42" s="255"/>
      <c r="D42" s="151"/>
      <c r="E42" s="255"/>
      <c r="F42" s="151"/>
      <c r="G42" s="255"/>
      <c r="H42" s="151"/>
    </row>
    <row r="43" spans="1:8" ht="15.6" hidden="1" x14ac:dyDescent="0.25">
      <c r="A43" s="152" t="s">
        <v>223</v>
      </c>
      <c r="B43" s="150" t="s">
        <v>224</v>
      </c>
      <c r="C43" s="255"/>
      <c r="D43" s="151"/>
      <c r="E43" s="255"/>
      <c r="F43" s="151"/>
      <c r="G43" s="255"/>
      <c r="H43" s="151"/>
    </row>
    <row r="44" spans="1:8" ht="33.75" hidden="1" customHeight="1" x14ac:dyDescent="0.25">
      <c r="A44" s="149" t="s">
        <v>225</v>
      </c>
      <c r="B44" s="150" t="s">
        <v>226</v>
      </c>
      <c r="C44" s="255">
        <f>SUM(C46:C54)</f>
        <v>0</v>
      </c>
      <c r="D44" s="151">
        <f t="shared" ref="D44:H44" si="22">SUM(D46:D54)</f>
        <v>0</v>
      </c>
      <c r="E44" s="255">
        <f t="shared" si="22"/>
        <v>0</v>
      </c>
      <c r="F44" s="151">
        <f t="shared" ref="F44:G44" si="23">SUM(F46:F54)</f>
        <v>0</v>
      </c>
      <c r="G44" s="255">
        <f t="shared" si="23"/>
        <v>0</v>
      </c>
      <c r="H44" s="151">
        <f t="shared" si="22"/>
        <v>0</v>
      </c>
    </row>
    <row r="45" spans="1:8" ht="15.6" hidden="1" x14ac:dyDescent="0.25">
      <c r="A45" s="152" t="s">
        <v>216</v>
      </c>
      <c r="B45" s="150"/>
      <c r="C45" s="255"/>
      <c r="D45" s="151"/>
      <c r="E45" s="255"/>
      <c r="F45" s="151"/>
      <c r="G45" s="255"/>
      <c r="H45" s="151"/>
    </row>
    <row r="46" spans="1:8" ht="109.2" hidden="1" x14ac:dyDescent="0.25">
      <c r="A46" s="173" t="s">
        <v>227</v>
      </c>
      <c r="B46" s="150" t="s">
        <v>228</v>
      </c>
      <c r="C46" s="255"/>
      <c r="D46" s="151"/>
      <c r="E46" s="255"/>
      <c r="F46" s="151"/>
      <c r="G46" s="255"/>
      <c r="H46" s="151"/>
    </row>
    <row r="47" spans="1:8" ht="124.8" hidden="1" x14ac:dyDescent="0.25">
      <c r="A47" s="173" t="s">
        <v>229</v>
      </c>
      <c r="B47" s="150" t="s">
        <v>230</v>
      </c>
      <c r="C47" s="255"/>
      <c r="D47" s="151"/>
      <c r="E47" s="255"/>
      <c r="F47" s="151"/>
      <c r="G47" s="255"/>
      <c r="H47" s="151"/>
    </row>
    <row r="48" spans="1:8" ht="93.6" hidden="1" x14ac:dyDescent="0.25">
      <c r="A48" s="173" t="s">
        <v>231</v>
      </c>
      <c r="B48" s="150" t="s">
        <v>232</v>
      </c>
      <c r="C48" s="255"/>
      <c r="D48" s="151"/>
      <c r="E48" s="255"/>
      <c r="F48" s="151"/>
      <c r="G48" s="255"/>
      <c r="H48" s="151"/>
    </row>
    <row r="49" spans="1:8" ht="66" hidden="1" customHeight="1" x14ac:dyDescent="0.25">
      <c r="A49" s="173" t="s">
        <v>233</v>
      </c>
      <c r="B49" s="150" t="s">
        <v>234</v>
      </c>
      <c r="C49" s="255"/>
      <c r="D49" s="151"/>
      <c r="E49" s="255"/>
      <c r="F49" s="151"/>
      <c r="G49" s="255"/>
      <c r="H49" s="151"/>
    </row>
    <row r="50" spans="1:8" ht="31.2" hidden="1" x14ac:dyDescent="0.25">
      <c r="A50" s="173" t="s">
        <v>235</v>
      </c>
      <c r="B50" s="150" t="s">
        <v>236</v>
      </c>
      <c r="C50" s="255"/>
      <c r="D50" s="151"/>
      <c r="E50" s="255"/>
      <c r="F50" s="151"/>
      <c r="G50" s="255"/>
      <c r="H50" s="151"/>
    </row>
    <row r="51" spans="1:8" ht="40.5" hidden="1" customHeight="1" x14ac:dyDescent="0.25">
      <c r="A51" s="173" t="s">
        <v>237</v>
      </c>
      <c r="B51" s="150" t="s">
        <v>238</v>
      </c>
      <c r="C51" s="255">
        <v>0</v>
      </c>
      <c r="D51" s="151">
        <v>0</v>
      </c>
      <c r="E51" s="255">
        <v>0</v>
      </c>
      <c r="F51" s="151">
        <v>0</v>
      </c>
      <c r="G51" s="255">
        <v>0</v>
      </c>
      <c r="H51" s="151">
        <v>0</v>
      </c>
    </row>
    <row r="52" spans="1:8" ht="36.75" hidden="1" customHeight="1" x14ac:dyDescent="0.25">
      <c r="A52" s="152" t="s">
        <v>239</v>
      </c>
      <c r="B52" s="150" t="s">
        <v>240</v>
      </c>
      <c r="C52" s="255"/>
      <c r="D52" s="151"/>
      <c r="E52" s="255"/>
      <c r="F52" s="151"/>
      <c r="G52" s="255"/>
      <c r="H52" s="151"/>
    </row>
    <row r="53" spans="1:8" ht="46.8" hidden="1" x14ac:dyDescent="0.25">
      <c r="A53" s="152" t="s">
        <v>241</v>
      </c>
      <c r="B53" s="150" t="s">
        <v>242</v>
      </c>
      <c r="C53" s="255"/>
      <c r="D53" s="151"/>
      <c r="E53" s="255"/>
      <c r="F53" s="151"/>
      <c r="G53" s="255"/>
      <c r="H53" s="151"/>
    </row>
    <row r="54" spans="1:8" ht="15.6" hidden="1" x14ac:dyDescent="0.25">
      <c r="A54" s="152" t="s">
        <v>243</v>
      </c>
      <c r="B54" s="150" t="s">
        <v>244</v>
      </c>
      <c r="C54" s="256"/>
      <c r="D54" s="174">
        <v>0</v>
      </c>
      <c r="E54" s="256"/>
      <c r="F54" s="174">
        <v>0</v>
      </c>
      <c r="G54" s="256"/>
      <c r="H54" s="174">
        <v>0</v>
      </c>
    </row>
    <row r="55" spans="1:8" ht="31.2" x14ac:dyDescent="0.25">
      <c r="A55" s="149" t="s">
        <v>245</v>
      </c>
      <c r="B55" s="150" t="s">
        <v>246</v>
      </c>
      <c r="C55" s="255">
        <f>SUM(C58:C59)</f>
        <v>302972.52</v>
      </c>
      <c r="D55" s="151">
        <f t="shared" ref="D55:H55" si="24">SUM(D58:D59)</f>
        <v>310247.02</v>
      </c>
      <c r="E55" s="255">
        <f t="shared" si="24"/>
        <v>311416.16000000003</v>
      </c>
      <c r="F55" s="151">
        <f t="shared" ref="F55:G55" si="25">SUM(F58:F59)</f>
        <v>331286.65000000002</v>
      </c>
      <c r="G55" s="255">
        <f t="shared" si="25"/>
        <v>321344.67000000004</v>
      </c>
      <c r="H55" s="151">
        <f t="shared" si="24"/>
        <v>353760.21</v>
      </c>
    </row>
    <row r="56" spans="1:8" ht="15.6" hidden="1" x14ac:dyDescent="0.25">
      <c r="A56" s="152" t="s">
        <v>216</v>
      </c>
      <c r="B56" s="150"/>
      <c r="C56" s="255"/>
      <c r="D56" s="151"/>
      <c r="E56" s="255"/>
      <c r="F56" s="151"/>
      <c r="G56" s="255"/>
      <c r="H56" s="151"/>
    </row>
    <row r="57" spans="1:8" ht="46.8" hidden="1" x14ac:dyDescent="0.25">
      <c r="A57" s="152" t="s">
        <v>247</v>
      </c>
      <c r="B57" s="150" t="s">
        <v>248</v>
      </c>
      <c r="C57" s="255"/>
      <c r="D57" s="151"/>
      <c r="E57" s="255"/>
      <c r="F57" s="151"/>
      <c r="G57" s="255"/>
      <c r="H57" s="151"/>
    </row>
    <row r="58" spans="1:8" ht="62.4" x14ac:dyDescent="0.25">
      <c r="A58" s="152" t="s">
        <v>249</v>
      </c>
      <c r="B58" s="150" t="s">
        <v>250</v>
      </c>
      <c r="C58" s="255">
        <v>215472.52</v>
      </c>
      <c r="D58" s="151">
        <v>222747.02</v>
      </c>
      <c r="E58" s="255">
        <v>223916.16</v>
      </c>
      <c r="F58" s="151">
        <v>243786.65</v>
      </c>
      <c r="G58" s="255">
        <v>233844.67</v>
      </c>
      <c r="H58" s="151">
        <v>266260.21000000002</v>
      </c>
    </row>
    <row r="59" spans="1:8" ht="15.6" x14ac:dyDescent="0.25">
      <c r="A59" s="152" t="s">
        <v>251</v>
      </c>
      <c r="B59" s="150" t="s">
        <v>252</v>
      </c>
      <c r="C59" s="257">
        <v>87500</v>
      </c>
      <c r="D59" s="151">
        <v>87500</v>
      </c>
      <c r="E59" s="257">
        <v>87500</v>
      </c>
      <c r="F59" s="151">
        <v>87500</v>
      </c>
      <c r="G59" s="257">
        <v>87500</v>
      </c>
      <c r="H59" s="151">
        <v>87500</v>
      </c>
    </row>
    <row r="60" spans="1:8" ht="31.2" x14ac:dyDescent="0.25">
      <c r="A60" s="149" t="s">
        <v>253</v>
      </c>
      <c r="B60" s="150" t="s">
        <v>254</v>
      </c>
      <c r="C60" s="151">
        <f>SUM(C62:C63)</f>
        <v>0</v>
      </c>
      <c r="D60" s="151">
        <f t="shared" ref="D60:H60" si="26">SUM(D62:D63)</f>
        <v>1357500</v>
      </c>
      <c r="E60" s="151">
        <f>SUM(E62:E63)</f>
        <v>0</v>
      </c>
      <c r="F60" s="151">
        <f t="shared" ref="F60" si="27">SUM(F62:F63)</f>
        <v>0</v>
      </c>
      <c r="G60" s="151">
        <f>SUM(G62:G63)</f>
        <v>0</v>
      </c>
      <c r="H60" s="151">
        <f t="shared" si="26"/>
        <v>0</v>
      </c>
    </row>
    <row r="61" spans="1:8" ht="15.6" hidden="1" x14ac:dyDescent="0.25">
      <c r="A61" s="175" t="s">
        <v>216</v>
      </c>
      <c r="B61" s="150"/>
      <c r="C61" s="151"/>
      <c r="D61" s="151"/>
      <c r="E61" s="151"/>
      <c r="F61" s="151"/>
      <c r="G61" s="151"/>
      <c r="H61" s="151"/>
    </row>
    <row r="62" spans="1:8" ht="78" x14ac:dyDescent="0.25">
      <c r="A62" s="152" t="s">
        <v>255</v>
      </c>
      <c r="B62" s="155" t="s">
        <v>256</v>
      </c>
      <c r="C62" s="151">
        <v>0</v>
      </c>
      <c r="D62" s="151">
        <v>1347500</v>
      </c>
      <c r="E62" s="151">
        <v>0</v>
      </c>
      <c r="F62" s="151">
        <v>0</v>
      </c>
      <c r="G62" s="151">
        <v>0</v>
      </c>
      <c r="H62" s="151">
        <v>0</v>
      </c>
    </row>
    <row r="63" spans="1:8" ht="31.2" x14ac:dyDescent="0.25">
      <c r="A63" s="175" t="s">
        <v>257</v>
      </c>
      <c r="B63" s="150" t="s">
        <v>258</v>
      </c>
      <c r="C63" s="151">
        <v>0</v>
      </c>
      <c r="D63" s="151">
        <v>10000</v>
      </c>
      <c r="E63" s="151">
        <v>0</v>
      </c>
      <c r="F63" s="151">
        <v>0</v>
      </c>
      <c r="G63" s="151">
        <v>0</v>
      </c>
      <c r="H63" s="151">
        <v>0</v>
      </c>
    </row>
    <row r="64" spans="1:8" ht="38.4" hidden="1" customHeight="1" x14ac:dyDescent="0.25">
      <c r="A64" s="153" t="s">
        <v>259</v>
      </c>
      <c r="B64" s="150" t="s">
        <v>260</v>
      </c>
      <c r="C64" s="151">
        <f>C65</f>
        <v>0</v>
      </c>
      <c r="D64" s="151">
        <f t="shared" ref="D64:H64" si="28">D65</f>
        <v>0</v>
      </c>
      <c r="E64" s="151">
        <f>E65</f>
        <v>0</v>
      </c>
      <c r="F64" s="151">
        <f t="shared" si="28"/>
        <v>0</v>
      </c>
      <c r="G64" s="151">
        <f>G65</f>
        <v>0</v>
      </c>
      <c r="H64" s="151">
        <f t="shared" si="28"/>
        <v>0</v>
      </c>
    </row>
    <row r="65" spans="1:8" ht="30" hidden="1" customHeight="1" x14ac:dyDescent="0.25">
      <c r="A65" s="175" t="s">
        <v>261</v>
      </c>
      <c r="B65" s="150" t="s">
        <v>262</v>
      </c>
      <c r="C65" s="151"/>
      <c r="D65" s="151"/>
      <c r="E65" s="151"/>
      <c r="F65" s="151"/>
      <c r="G65" s="151"/>
      <c r="H65" s="151"/>
    </row>
    <row r="66" spans="1:8" ht="22.5" customHeight="1" x14ac:dyDescent="0.25">
      <c r="A66" s="176" t="s">
        <v>263</v>
      </c>
      <c r="B66" s="177"/>
      <c r="C66" s="178">
        <f>C11+C36</f>
        <v>4618722.92</v>
      </c>
      <c r="D66" s="178">
        <f t="shared" ref="D66:H66" si="29">D11+D36</f>
        <v>5983497.4199999999</v>
      </c>
      <c r="E66" s="178">
        <f>E11+E36</f>
        <v>4615729.3000000007</v>
      </c>
      <c r="F66" s="178">
        <f t="shared" ref="F66" si="30">F11+F36</f>
        <v>4635599.79</v>
      </c>
      <c r="G66" s="178">
        <f>G11+G36</f>
        <v>4639675.62</v>
      </c>
      <c r="H66" s="178">
        <f t="shared" si="29"/>
        <v>4672091.16</v>
      </c>
    </row>
    <row r="67" spans="1:8" ht="14.1" customHeight="1" x14ac:dyDescent="0.25">
      <c r="A67" s="179"/>
      <c r="B67" s="180"/>
      <c r="C67" s="180"/>
      <c r="D67" s="180"/>
      <c r="E67" s="180"/>
      <c r="F67" s="180"/>
      <c r="G67" s="180"/>
      <c r="H67" s="180"/>
    </row>
  </sheetData>
  <mergeCells count="12">
    <mergeCell ref="G9:H9"/>
    <mergeCell ref="C8:H8"/>
    <mergeCell ref="E1:F1"/>
    <mergeCell ref="E5:F5"/>
    <mergeCell ref="E9:F9"/>
    <mergeCell ref="G1:H1"/>
    <mergeCell ref="G5:H5"/>
    <mergeCell ref="A6:H6"/>
    <mergeCell ref="A7:D7"/>
    <mergeCell ref="A8:A10"/>
    <mergeCell ref="B8:B10"/>
    <mergeCell ref="C9:D9"/>
  </mergeCells>
  <phoneticPr fontId="19" type="noConversion"/>
  <pageMargins left="0.98425196850393704" right="0.39370078740157483" top="0.70866141732283472" bottom="0.39370078740157483" header="0.51181102362204722" footer="0.55118110236220474"/>
  <pageSetup paperSize="9" scale="58" firstPageNumber="4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view="pageBreakPreview" topLeftCell="A3" zoomScaleNormal="100" zoomScaleSheetLayoutView="100" workbookViewId="0">
      <selection activeCell="D10" sqref="D10"/>
    </sheetView>
  </sheetViews>
  <sheetFormatPr defaultColWidth="11.109375" defaultRowHeight="31.5" customHeight="1" x14ac:dyDescent="0.25"/>
  <cols>
    <col min="1" max="1" width="52.44140625" style="217" customWidth="1"/>
    <col min="2" max="2" width="28" style="217" customWidth="1"/>
    <col min="3" max="8" width="17.6640625" style="217" customWidth="1"/>
    <col min="9" max="16384" width="11.109375" style="184"/>
  </cols>
  <sheetData>
    <row r="1" spans="1:8" ht="20.100000000000001" customHeight="1" x14ac:dyDescent="0.3">
      <c r="A1" s="182"/>
      <c r="B1" s="183"/>
      <c r="C1" s="266"/>
      <c r="D1" s="266"/>
      <c r="E1" s="266"/>
      <c r="F1" s="266"/>
      <c r="G1" s="266" t="s">
        <v>156</v>
      </c>
      <c r="H1" s="266"/>
    </row>
    <row r="2" spans="1:8" ht="20.100000000000001" customHeight="1" x14ac:dyDescent="0.3">
      <c r="A2" s="182"/>
      <c r="B2" s="231"/>
      <c r="C2" s="231"/>
      <c r="D2" s="266" t="s">
        <v>76</v>
      </c>
      <c r="E2" s="266"/>
      <c r="F2" s="266"/>
      <c r="G2" s="266"/>
      <c r="H2" s="266"/>
    </row>
    <row r="3" spans="1:8" ht="20.100000000000001" customHeight="1" x14ac:dyDescent="0.3">
      <c r="A3" s="182"/>
      <c r="B3" s="231"/>
      <c r="C3" s="231"/>
      <c r="D3" s="266" t="s">
        <v>341</v>
      </c>
      <c r="E3" s="266"/>
      <c r="F3" s="266"/>
      <c r="G3" s="266"/>
      <c r="H3" s="266"/>
    </row>
    <row r="4" spans="1:8" ht="18.75" customHeight="1" x14ac:dyDescent="0.3">
      <c r="A4" s="182"/>
      <c r="B4" s="231"/>
      <c r="C4" s="231"/>
      <c r="D4" s="266" t="s">
        <v>77</v>
      </c>
      <c r="E4" s="266"/>
      <c r="F4" s="266"/>
      <c r="G4" s="266"/>
      <c r="H4" s="266"/>
    </row>
    <row r="5" spans="1:8" ht="20.100000000000001" customHeight="1" x14ac:dyDescent="0.3">
      <c r="A5" s="182"/>
      <c r="B5" s="185"/>
      <c r="C5" s="267"/>
      <c r="D5" s="267"/>
      <c r="E5" s="267"/>
      <c r="F5" s="267"/>
      <c r="G5" s="267" t="str">
        <f>'Приложение № 1'!G5:H5</f>
        <v xml:space="preserve"> от "11 " марта 2024 г. № 86</v>
      </c>
      <c r="H5" s="267"/>
    </row>
    <row r="6" spans="1:8" ht="50.1" customHeight="1" x14ac:dyDescent="0.25">
      <c r="A6" s="276" t="s">
        <v>343</v>
      </c>
      <c r="B6" s="276"/>
      <c r="C6" s="276"/>
      <c r="D6" s="276"/>
      <c r="E6" s="276"/>
      <c r="F6" s="276"/>
      <c r="G6" s="276"/>
      <c r="H6" s="276"/>
    </row>
    <row r="7" spans="1:8" ht="48.9" hidden="1" customHeight="1" x14ac:dyDescent="0.3">
      <c r="A7" s="277" t="s">
        <v>264</v>
      </c>
      <c r="B7" s="277"/>
      <c r="C7" s="277"/>
      <c r="D7" s="277"/>
      <c r="E7" s="233"/>
      <c r="F7" s="233"/>
      <c r="G7" s="233"/>
      <c r="H7" s="233"/>
    </row>
    <row r="8" spans="1:8" ht="17.25" customHeight="1" x14ac:dyDescent="0.25">
      <c r="A8" s="271" t="s">
        <v>265</v>
      </c>
      <c r="B8" s="272" t="s">
        <v>159</v>
      </c>
      <c r="C8" s="273" t="s">
        <v>138</v>
      </c>
      <c r="D8" s="275"/>
      <c r="E8" s="275"/>
      <c r="F8" s="275"/>
      <c r="G8" s="275"/>
      <c r="H8" s="274"/>
    </row>
    <row r="9" spans="1:8" ht="17.25" customHeight="1" x14ac:dyDescent="0.25">
      <c r="A9" s="271"/>
      <c r="B9" s="272"/>
      <c r="C9" s="273" t="s">
        <v>322</v>
      </c>
      <c r="D9" s="274"/>
      <c r="E9" s="273" t="s">
        <v>324</v>
      </c>
      <c r="F9" s="274"/>
      <c r="G9" s="273" t="s">
        <v>333</v>
      </c>
      <c r="H9" s="274"/>
    </row>
    <row r="10" spans="1:8" ht="32.25" customHeight="1" x14ac:dyDescent="0.25">
      <c r="A10" s="271"/>
      <c r="B10" s="272"/>
      <c r="C10" s="145" t="s">
        <v>295</v>
      </c>
      <c r="D10" s="145" t="s">
        <v>296</v>
      </c>
      <c r="E10" s="226" t="s">
        <v>295</v>
      </c>
      <c r="F10" s="226" t="s">
        <v>296</v>
      </c>
      <c r="G10" s="226" t="s">
        <v>295</v>
      </c>
      <c r="H10" s="226" t="s">
        <v>296</v>
      </c>
    </row>
    <row r="11" spans="1:8" s="189" customFormat="1" ht="31.5" hidden="1" customHeight="1" x14ac:dyDescent="0.3">
      <c r="A11" s="186" t="s">
        <v>266</v>
      </c>
      <c r="B11" s="187" t="s">
        <v>267</v>
      </c>
      <c r="C11" s="188"/>
      <c r="D11" s="188"/>
      <c r="E11" s="188"/>
      <c r="F11" s="188"/>
      <c r="G11" s="188"/>
      <c r="H11" s="188"/>
    </row>
    <row r="12" spans="1:8" s="193" customFormat="1" ht="31.5" hidden="1" customHeight="1" x14ac:dyDescent="0.3">
      <c r="A12" s="190" t="s">
        <v>268</v>
      </c>
      <c r="B12" s="191" t="s">
        <v>269</v>
      </c>
      <c r="C12" s="192"/>
      <c r="D12" s="192"/>
      <c r="E12" s="192"/>
      <c r="F12" s="192"/>
      <c r="G12" s="192"/>
      <c r="H12" s="192"/>
    </row>
    <row r="13" spans="1:8" s="193" customFormat="1" ht="46.5" hidden="1" customHeight="1" x14ac:dyDescent="0.3">
      <c r="A13" s="194" t="s">
        <v>270</v>
      </c>
      <c r="B13" s="195" t="s">
        <v>271</v>
      </c>
      <c r="C13" s="196"/>
      <c r="D13" s="196"/>
      <c r="E13" s="196"/>
      <c r="F13" s="196"/>
      <c r="G13" s="196"/>
      <c r="H13" s="196"/>
    </row>
    <row r="14" spans="1:8" s="193" customFormat="1" ht="41.4" hidden="1" customHeight="1" x14ac:dyDescent="0.3">
      <c r="A14" s="197" t="s">
        <v>272</v>
      </c>
      <c r="B14" s="195" t="s">
        <v>273</v>
      </c>
      <c r="C14" s="196"/>
      <c r="D14" s="196"/>
      <c r="E14" s="196"/>
      <c r="F14" s="196"/>
      <c r="G14" s="196"/>
      <c r="H14" s="196"/>
    </row>
    <row r="15" spans="1:8" s="193" customFormat="1" ht="49.5" hidden="1" customHeight="1" x14ac:dyDescent="0.3">
      <c r="A15" s="198" t="s">
        <v>274</v>
      </c>
      <c r="B15" s="199" t="s">
        <v>275</v>
      </c>
      <c r="C15" s="200"/>
      <c r="D15" s="200"/>
      <c r="E15" s="200"/>
      <c r="F15" s="200"/>
      <c r="G15" s="200"/>
      <c r="H15" s="200"/>
    </row>
    <row r="16" spans="1:8" ht="31.5" customHeight="1" x14ac:dyDescent="0.25">
      <c r="A16" s="201" t="s">
        <v>276</v>
      </c>
      <c r="B16" s="202" t="s">
        <v>277</v>
      </c>
      <c r="C16" s="203">
        <f>C17-C21</f>
        <v>-30907.900000000373</v>
      </c>
      <c r="D16" s="203">
        <f t="shared" ref="D16:H16" si="0">D17-D21</f>
        <v>-135907.90000000037</v>
      </c>
      <c r="E16" s="203">
        <f>E17-E21</f>
        <v>-31285.14999999851</v>
      </c>
      <c r="F16" s="203">
        <f t="shared" ref="F16" si="1">F17-F21</f>
        <v>-31285.149999999441</v>
      </c>
      <c r="G16" s="203">
        <f>G17-G21</f>
        <v>-31710.299999998882</v>
      </c>
      <c r="H16" s="203">
        <f t="shared" si="0"/>
        <v>-31710.299999999814</v>
      </c>
    </row>
    <row r="17" spans="1:8" ht="24.9" customHeight="1" x14ac:dyDescent="0.25">
      <c r="A17" s="204" t="s">
        <v>278</v>
      </c>
      <c r="B17" s="205" t="s">
        <v>279</v>
      </c>
      <c r="C17" s="206">
        <f>C18</f>
        <v>4618722.92</v>
      </c>
      <c r="D17" s="206">
        <f t="shared" ref="D17:H19" si="2">D18</f>
        <v>5983497.4199999999</v>
      </c>
      <c r="E17" s="206">
        <f>E18</f>
        <v>4615729.3000000007</v>
      </c>
      <c r="F17" s="206">
        <f t="shared" si="2"/>
        <v>4635599.79</v>
      </c>
      <c r="G17" s="206">
        <f>G18</f>
        <v>4639675.62</v>
      </c>
      <c r="H17" s="206">
        <f t="shared" si="2"/>
        <v>4672091.16</v>
      </c>
    </row>
    <row r="18" spans="1:8" ht="20.399999999999999" customHeight="1" x14ac:dyDescent="0.25">
      <c r="A18" s="207" t="s">
        <v>280</v>
      </c>
      <c r="B18" s="208" t="s">
        <v>281</v>
      </c>
      <c r="C18" s="209">
        <f>C19</f>
        <v>4618722.92</v>
      </c>
      <c r="D18" s="209">
        <f t="shared" si="2"/>
        <v>5983497.4199999999</v>
      </c>
      <c r="E18" s="209">
        <f>E19</f>
        <v>4615729.3000000007</v>
      </c>
      <c r="F18" s="209">
        <f t="shared" si="2"/>
        <v>4635599.79</v>
      </c>
      <c r="G18" s="209">
        <f>G19</f>
        <v>4639675.62</v>
      </c>
      <c r="H18" s="209">
        <f t="shared" si="2"/>
        <v>4672091.16</v>
      </c>
    </row>
    <row r="19" spans="1:8" ht="31.5" customHeight="1" x14ac:dyDescent="0.25">
      <c r="A19" s="207" t="s">
        <v>282</v>
      </c>
      <c r="B19" s="208" t="s">
        <v>283</v>
      </c>
      <c r="C19" s="209">
        <f>C20</f>
        <v>4618722.92</v>
      </c>
      <c r="D19" s="209">
        <f t="shared" si="2"/>
        <v>5983497.4199999999</v>
      </c>
      <c r="E19" s="209">
        <f>E20</f>
        <v>4615729.3000000007</v>
      </c>
      <c r="F19" s="209">
        <f t="shared" si="2"/>
        <v>4635599.79</v>
      </c>
      <c r="G19" s="209">
        <f>G20</f>
        <v>4639675.62</v>
      </c>
      <c r="H19" s="209">
        <f t="shared" si="2"/>
        <v>4672091.16</v>
      </c>
    </row>
    <row r="20" spans="1:8" ht="31.5" customHeight="1" x14ac:dyDescent="0.25">
      <c r="A20" s="210" t="s">
        <v>284</v>
      </c>
      <c r="B20" s="208" t="s">
        <v>285</v>
      </c>
      <c r="C20" s="209">
        <f>'Приложение № 1'!C66</f>
        <v>4618722.92</v>
      </c>
      <c r="D20" s="209">
        <f>'Приложение № 1'!D66</f>
        <v>5983497.4199999999</v>
      </c>
      <c r="E20" s="209">
        <f>'Приложение № 1'!E66</f>
        <v>4615729.3000000007</v>
      </c>
      <c r="F20" s="209">
        <f>'Приложение № 1'!F66</f>
        <v>4635599.79</v>
      </c>
      <c r="G20" s="209">
        <f>'Приложение № 1'!G66</f>
        <v>4639675.62</v>
      </c>
      <c r="H20" s="209">
        <f>'Приложение № 1'!H66</f>
        <v>4672091.16</v>
      </c>
    </row>
    <row r="21" spans="1:8" ht="24" customHeight="1" x14ac:dyDescent="0.25">
      <c r="A21" s="207" t="s">
        <v>286</v>
      </c>
      <c r="B21" s="208" t="s">
        <v>287</v>
      </c>
      <c r="C21" s="209">
        <f>C22</f>
        <v>4649630.82</v>
      </c>
      <c r="D21" s="209">
        <f t="shared" ref="D21:H23" si="3">D22</f>
        <v>6119405.3200000003</v>
      </c>
      <c r="E21" s="209">
        <f>E22</f>
        <v>4647014.4499999993</v>
      </c>
      <c r="F21" s="209">
        <f t="shared" si="3"/>
        <v>4666884.9399999995</v>
      </c>
      <c r="G21" s="209">
        <f>G22</f>
        <v>4671385.919999999</v>
      </c>
      <c r="H21" s="209">
        <f t="shared" si="3"/>
        <v>4703801.46</v>
      </c>
    </row>
    <row r="22" spans="1:8" ht="23.1" customHeight="1" x14ac:dyDescent="0.25">
      <c r="A22" s="207" t="s">
        <v>288</v>
      </c>
      <c r="B22" s="208" t="s">
        <v>289</v>
      </c>
      <c r="C22" s="209">
        <f>C23</f>
        <v>4649630.82</v>
      </c>
      <c r="D22" s="209">
        <f t="shared" si="3"/>
        <v>6119405.3200000003</v>
      </c>
      <c r="E22" s="209">
        <f>E23</f>
        <v>4647014.4499999993</v>
      </c>
      <c r="F22" s="209">
        <f t="shared" si="3"/>
        <v>4666884.9399999995</v>
      </c>
      <c r="G22" s="209">
        <f>G23</f>
        <v>4671385.919999999</v>
      </c>
      <c r="H22" s="209">
        <f t="shared" si="3"/>
        <v>4703801.46</v>
      </c>
    </row>
    <row r="23" spans="1:8" ht="31.5" customHeight="1" x14ac:dyDescent="0.25">
      <c r="A23" s="207" t="s">
        <v>290</v>
      </c>
      <c r="B23" s="208" t="s">
        <v>291</v>
      </c>
      <c r="C23" s="209">
        <f>C24</f>
        <v>4649630.82</v>
      </c>
      <c r="D23" s="209">
        <f t="shared" si="3"/>
        <v>6119405.3200000003</v>
      </c>
      <c r="E23" s="209">
        <f>E24</f>
        <v>4647014.4499999993</v>
      </c>
      <c r="F23" s="209">
        <f t="shared" si="3"/>
        <v>4666884.9399999995</v>
      </c>
      <c r="G23" s="209">
        <f>G24</f>
        <v>4671385.919999999</v>
      </c>
      <c r="H23" s="209">
        <f t="shared" si="3"/>
        <v>4703801.46</v>
      </c>
    </row>
    <row r="24" spans="1:8" ht="31.5" customHeight="1" x14ac:dyDescent="0.25">
      <c r="A24" s="211" t="s">
        <v>292</v>
      </c>
      <c r="B24" s="212" t="s">
        <v>293</v>
      </c>
      <c r="C24" s="213">
        <f>'Приложение № 3'!D39</f>
        <v>4649630.82</v>
      </c>
      <c r="D24" s="213">
        <f>'Приложение № 3'!E39</f>
        <v>6119405.3200000003</v>
      </c>
      <c r="E24" s="213">
        <f>'Приложение № 3'!F39</f>
        <v>4647014.4499999993</v>
      </c>
      <c r="F24" s="213">
        <f>'Приложение № 3'!G39</f>
        <v>4666884.9399999995</v>
      </c>
      <c r="G24" s="213">
        <f>'Приложение № 3'!H39</f>
        <v>4671385.919999999</v>
      </c>
      <c r="H24" s="213">
        <f>'Приложение № 3'!I39</f>
        <v>4703801.46</v>
      </c>
    </row>
    <row r="25" spans="1:8" ht="31.5" customHeight="1" x14ac:dyDescent="0.25">
      <c r="A25" s="214" t="s">
        <v>294</v>
      </c>
      <c r="B25" s="215"/>
      <c r="C25" s="216">
        <f>C11+C16</f>
        <v>-30907.900000000373</v>
      </c>
      <c r="D25" s="216">
        <f t="shared" ref="D25:H25" si="4">D11+D16</f>
        <v>-135907.90000000037</v>
      </c>
      <c r="E25" s="216">
        <f>E11+E16</f>
        <v>-31285.14999999851</v>
      </c>
      <c r="F25" s="216">
        <f t="shared" ref="F25" si="5">F11+F16</f>
        <v>-31285.149999999441</v>
      </c>
      <c r="G25" s="216">
        <f>G11+G16</f>
        <v>-31710.299999998882</v>
      </c>
      <c r="H25" s="216">
        <f t="shared" si="4"/>
        <v>-31710.299999999814</v>
      </c>
    </row>
  </sheetData>
  <mergeCells count="17">
    <mergeCell ref="G9:H9"/>
    <mergeCell ref="C8:H8"/>
    <mergeCell ref="E1:F1"/>
    <mergeCell ref="E5:F5"/>
    <mergeCell ref="E9:F9"/>
    <mergeCell ref="G1:H1"/>
    <mergeCell ref="G5:H5"/>
    <mergeCell ref="D2:H2"/>
    <mergeCell ref="D3:H3"/>
    <mergeCell ref="D4:H4"/>
    <mergeCell ref="A6:H6"/>
    <mergeCell ref="A7:D7"/>
    <mergeCell ref="A8:A10"/>
    <mergeCell ref="B8:B10"/>
    <mergeCell ref="C1:D1"/>
    <mergeCell ref="C5:D5"/>
    <mergeCell ref="C9:D9"/>
  </mergeCells>
  <phoneticPr fontId="19" type="noConversion"/>
  <pageMargins left="0.55118110236220474" right="0.19685039370078741" top="0.78740157480314965" bottom="0.78740157480314965" header="0.51181102362204722" footer="0.51181102362204722"/>
  <pageSetup paperSize="9" scale="7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47"/>
  <sheetViews>
    <sheetView view="pageBreakPreview" zoomScale="108" zoomScaleNormal="100" zoomScaleSheetLayoutView="108" workbookViewId="0">
      <selection activeCell="A6" sqref="A6:I6"/>
    </sheetView>
  </sheetViews>
  <sheetFormatPr defaultColWidth="9.109375" defaultRowHeight="15.6" x14ac:dyDescent="0.3"/>
  <cols>
    <col min="1" max="1" width="54.88671875" style="71" customWidth="1"/>
    <col min="2" max="2" width="8.109375" style="104" customWidth="1"/>
    <col min="3" max="3" width="7.44140625" style="71" customWidth="1"/>
    <col min="4" max="9" width="17.6640625" style="71" customWidth="1"/>
    <col min="10" max="10" width="2.5546875" style="71" customWidth="1"/>
    <col min="11" max="11" width="16.33203125" style="71" customWidth="1"/>
    <col min="12" max="12" width="9.109375" style="71"/>
    <col min="13" max="13" width="14.109375" style="71" customWidth="1"/>
    <col min="14" max="14" width="9.109375" style="71"/>
    <col min="15" max="15" width="13.5546875" style="71" customWidth="1"/>
    <col min="16" max="16384" width="9.109375" style="71"/>
  </cols>
  <sheetData>
    <row r="1" spans="1:15" ht="20.100000000000001" customHeight="1" x14ac:dyDescent="0.3">
      <c r="B1" s="72"/>
      <c r="C1" s="73"/>
      <c r="D1" s="137"/>
      <c r="E1" s="137"/>
      <c r="F1" s="286"/>
      <c r="G1" s="286"/>
      <c r="H1" s="286" t="s">
        <v>314</v>
      </c>
      <c r="I1" s="286"/>
    </row>
    <row r="2" spans="1:15" ht="20.100000000000001" customHeight="1" x14ac:dyDescent="0.3">
      <c r="B2" s="72"/>
      <c r="C2" s="73"/>
      <c r="D2" s="137"/>
      <c r="E2" s="137"/>
      <c r="F2" s="286"/>
      <c r="G2" s="286"/>
      <c r="H2" s="286" t="s">
        <v>76</v>
      </c>
      <c r="I2" s="286"/>
    </row>
    <row r="3" spans="1:15" ht="20.100000000000001" customHeight="1" x14ac:dyDescent="0.3">
      <c r="B3" s="6"/>
      <c r="C3" s="137"/>
      <c r="D3" s="137"/>
      <c r="E3" s="137"/>
      <c r="F3" s="228"/>
      <c r="G3" s="218"/>
      <c r="H3" s="228"/>
      <c r="I3" s="218" t="s">
        <v>344</v>
      </c>
      <c r="J3" s="137"/>
      <c r="K3" s="137"/>
    </row>
    <row r="4" spans="1:15" ht="35.25" customHeight="1" x14ac:dyDescent="0.3">
      <c r="B4" s="6"/>
      <c r="C4" s="137"/>
      <c r="D4" s="137"/>
      <c r="E4" s="137"/>
      <c r="F4" s="286"/>
      <c r="G4" s="286"/>
      <c r="H4" s="286" t="s">
        <v>77</v>
      </c>
      <c r="I4" s="286"/>
    </row>
    <row r="5" spans="1:15" ht="20.100000000000001" customHeight="1" x14ac:dyDescent="0.3">
      <c r="B5" s="6"/>
      <c r="C5" s="5"/>
      <c r="D5" s="235"/>
      <c r="E5" s="235"/>
      <c r="F5" s="288"/>
      <c r="G5" s="288"/>
      <c r="H5" s="287" t="s">
        <v>353</v>
      </c>
      <c r="I5" s="287"/>
    </row>
    <row r="6" spans="1:15" ht="66.75" customHeight="1" x14ac:dyDescent="0.3">
      <c r="A6" s="284" t="s">
        <v>345</v>
      </c>
      <c r="B6" s="284"/>
      <c r="C6" s="284"/>
      <c r="D6" s="284"/>
      <c r="E6" s="284"/>
      <c r="F6" s="284"/>
      <c r="G6" s="284"/>
      <c r="H6" s="284"/>
      <c r="I6" s="284"/>
    </row>
    <row r="7" spans="1:15" ht="18" hidden="1" customHeight="1" x14ac:dyDescent="0.3">
      <c r="A7" s="279" t="s">
        <v>123</v>
      </c>
      <c r="B7" s="279"/>
      <c r="C7" s="279"/>
      <c r="D7" s="279"/>
      <c r="E7" s="279"/>
      <c r="F7" s="234"/>
      <c r="G7" s="234"/>
      <c r="H7" s="234"/>
      <c r="I7" s="234"/>
    </row>
    <row r="8" spans="1:15" ht="17.399999999999999" customHeight="1" x14ac:dyDescent="0.3">
      <c r="A8" s="280" t="s">
        <v>124</v>
      </c>
      <c r="B8" s="281" t="s">
        <v>125</v>
      </c>
      <c r="C8" s="280" t="s">
        <v>126</v>
      </c>
      <c r="D8" s="282" t="s">
        <v>138</v>
      </c>
      <c r="E8" s="285"/>
      <c r="F8" s="285"/>
      <c r="G8" s="285"/>
      <c r="H8" s="285"/>
      <c r="I8" s="283"/>
    </row>
    <row r="9" spans="1:15" ht="17.399999999999999" customHeight="1" x14ac:dyDescent="0.3">
      <c r="A9" s="280"/>
      <c r="B9" s="281"/>
      <c r="C9" s="280"/>
      <c r="D9" s="282" t="s">
        <v>322</v>
      </c>
      <c r="E9" s="283"/>
      <c r="F9" s="282" t="s">
        <v>324</v>
      </c>
      <c r="G9" s="283"/>
      <c r="H9" s="282" t="s">
        <v>333</v>
      </c>
      <c r="I9" s="283"/>
    </row>
    <row r="10" spans="1:15" ht="38.25" customHeight="1" x14ac:dyDescent="0.3">
      <c r="A10" s="280"/>
      <c r="B10" s="281"/>
      <c r="C10" s="280"/>
      <c r="D10" s="145" t="s">
        <v>295</v>
      </c>
      <c r="E10" s="145" t="s">
        <v>296</v>
      </c>
      <c r="F10" s="226" t="s">
        <v>295</v>
      </c>
      <c r="G10" s="226" t="s">
        <v>296</v>
      </c>
      <c r="H10" s="226" t="s">
        <v>295</v>
      </c>
      <c r="I10" s="226" t="s">
        <v>296</v>
      </c>
      <c r="J10" s="74"/>
    </row>
    <row r="11" spans="1:15" ht="30.9" customHeight="1" x14ac:dyDescent="0.3">
      <c r="A11" s="75" t="s">
        <v>3</v>
      </c>
      <c r="B11" s="76" t="s">
        <v>39</v>
      </c>
      <c r="C11" s="76" t="s">
        <v>40</v>
      </c>
      <c r="D11" s="77">
        <f>SUM(D12:D17)</f>
        <v>4068727.69</v>
      </c>
      <c r="E11" s="77">
        <f t="shared" ref="E11:I11" si="0">SUM(E12:E17)</f>
        <v>4068727.69</v>
      </c>
      <c r="F11" s="77">
        <f>SUM(F12:F17)</f>
        <v>4058727.69</v>
      </c>
      <c r="G11" s="77">
        <f t="shared" ref="G11" si="1">SUM(G12:G17)</f>
        <v>4058727.69</v>
      </c>
      <c r="H11" s="77">
        <f>SUM(H12:H17)</f>
        <v>3958727.69</v>
      </c>
      <c r="I11" s="77">
        <f t="shared" si="0"/>
        <v>3958727.69</v>
      </c>
      <c r="J11" s="74"/>
      <c r="K11" s="254">
        <f>E11-D11</f>
        <v>0</v>
      </c>
      <c r="M11" s="254">
        <f>G11-F11</f>
        <v>0</v>
      </c>
      <c r="O11" s="254">
        <f>I11-H11</f>
        <v>0</v>
      </c>
    </row>
    <row r="12" spans="1:15" ht="48.6" customHeight="1" x14ac:dyDescent="0.3">
      <c r="A12" s="78" t="s">
        <v>28</v>
      </c>
      <c r="B12" s="79" t="s">
        <v>127</v>
      </c>
      <c r="C12" s="79" t="s">
        <v>128</v>
      </c>
      <c r="D12" s="80">
        <f>'Приложение № 4'!G14</f>
        <v>934276.14</v>
      </c>
      <c r="E12" s="80">
        <f>'Приложение № 4'!H14</f>
        <v>934276.14</v>
      </c>
      <c r="F12" s="80">
        <f>'Приложение № 4'!I14</f>
        <v>934276.14</v>
      </c>
      <c r="G12" s="80">
        <f>'Приложение № 4'!J14</f>
        <v>934276.14</v>
      </c>
      <c r="H12" s="80">
        <f>'Приложение № 4'!K14</f>
        <v>934276.14</v>
      </c>
      <c r="I12" s="80">
        <f>'Приложение № 4'!L14</f>
        <v>934276.14</v>
      </c>
      <c r="J12" s="74"/>
      <c r="K12" s="254">
        <f t="shared" ref="K12:K39" si="2">E12-D12</f>
        <v>0</v>
      </c>
      <c r="M12" s="254">
        <f t="shared" ref="M12:M39" si="3">G12-F12</f>
        <v>0</v>
      </c>
      <c r="O12" s="254">
        <f t="shared" ref="O12:O39" si="4">I12-H12</f>
        <v>0</v>
      </c>
    </row>
    <row r="13" spans="1:15" ht="47.4" hidden="1" customHeight="1" x14ac:dyDescent="0.3">
      <c r="A13" s="78" t="s">
        <v>129</v>
      </c>
      <c r="B13" s="79" t="s">
        <v>39</v>
      </c>
      <c r="C13" s="79" t="s">
        <v>42</v>
      </c>
      <c r="D13" s="80">
        <f>'Приложение № 4'!G20</f>
        <v>0</v>
      </c>
      <c r="E13" s="80">
        <f>'Приложение № 4'!H20</f>
        <v>0</v>
      </c>
      <c r="F13" s="80">
        <f>'Приложение № 4'!G20</f>
        <v>0</v>
      </c>
      <c r="G13" s="80">
        <f>'Приложение № 4'!H20</f>
        <v>0</v>
      </c>
      <c r="H13" s="80">
        <f>'Приложение № 4'!K20</f>
        <v>0</v>
      </c>
      <c r="I13" s="80">
        <f>'Приложение № 4'!L20</f>
        <v>0</v>
      </c>
      <c r="J13" s="74"/>
      <c r="K13" s="254">
        <f t="shared" si="2"/>
        <v>0</v>
      </c>
      <c r="M13" s="254">
        <f t="shared" si="3"/>
        <v>0</v>
      </c>
      <c r="O13" s="254">
        <f t="shared" si="4"/>
        <v>0</v>
      </c>
    </row>
    <row r="14" spans="1:15" ht="62.1" customHeight="1" x14ac:dyDescent="0.3">
      <c r="A14" s="78" t="s">
        <v>4</v>
      </c>
      <c r="B14" s="79" t="s">
        <v>39</v>
      </c>
      <c r="C14" s="79" t="s">
        <v>43</v>
      </c>
      <c r="D14" s="80">
        <f>'Приложение № 4'!G26</f>
        <v>3054218.55</v>
      </c>
      <c r="E14" s="80">
        <f>'Приложение № 4'!H26</f>
        <v>3054218.55</v>
      </c>
      <c r="F14" s="80">
        <f>'Приложение № 4'!I26</f>
        <v>3054218.55</v>
      </c>
      <c r="G14" s="80">
        <f>'Приложение № 4'!J26</f>
        <v>3054218.55</v>
      </c>
      <c r="H14" s="80">
        <f>'Приложение № 4'!K26</f>
        <v>2954218.55</v>
      </c>
      <c r="I14" s="80">
        <f>'Приложение № 4'!L26</f>
        <v>2954218.55</v>
      </c>
      <c r="J14" s="74"/>
      <c r="K14" s="254">
        <f t="shared" si="2"/>
        <v>0</v>
      </c>
      <c r="M14" s="254">
        <f t="shared" si="3"/>
        <v>0</v>
      </c>
      <c r="O14" s="254">
        <f t="shared" si="4"/>
        <v>0</v>
      </c>
    </row>
    <row r="15" spans="1:15" ht="51.6" customHeight="1" x14ac:dyDescent="0.3">
      <c r="A15" s="78" t="s">
        <v>23</v>
      </c>
      <c r="B15" s="79" t="s">
        <v>39</v>
      </c>
      <c r="C15" s="79" t="s">
        <v>44</v>
      </c>
      <c r="D15" s="80">
        <f>'Приложение № 4'!G43</f>
        <v>65233</v>
      </c>
      <c r="E15" s="80">
        <f>'Приложение № 4'!H43</f>
        <v>65233</v>
      </c>
      <c r="F15" s="80">
        <f>'Приложение № 4'!I43</f>
        <v>65233</v>
      </c>
      <c r="G15" s="80">
        <f>'Приложение № 4'!J43</f>
        <v>65233</v>
      </c>
      <c r="H15" s="80">
        <f>'Приложение № 4'!K43</f>
        <v>65233</v>
      </c>
      <c r="I15" s="80">
        <f>'Приложение № 4'!L43</f>
        <v>65233</v>
      </c>
      <c r="J15" s="74"/>
      <c r="K15" s="254">
        <f t="shared" si="2"/>
        <v>0</v>
      </c>
      <c r="M15" s="254">
        <f t="shared" si="3"/>
        <v>0</v>
      </c>
      <c r="O15" s="254">
        <f t="shared" si="4"/>
        <v>0</v>
      </c>
    </row>
    <row r="16" spans="1:15" ht="20.100000000000001" customHeight="1" x14ac:dyDescent="0.3">
      <c r="A16" s="78" t="s">
        <v>24</v>
      </c>
      <c r="B16" s="79" t="s">
        <v>39</v>
      </c>
      <c r="C16" s="79">
        <v>11</v>
      </c>
      <c r="D16" s="80">
        <f>'Приложение № 4'!G49</f>
        <v>5000</v>
      </c>
      <c r="E16" s="80">
        <f>'Приложение № 4'!H49</f>
        <v>5000</v>
      </c>
      <c r="F16" s="80">
        <f>'Приложение № 4'!I49</f>
        <v>5000</v>
      </c>
      <c r="G16" s="80">
        <f>'Приложение № 4'!J49</f>
        <v>5000</v>
      </c>
      <c r="H16" s="80">
        <f>'Приложение № 4'!K49</f>
        <v>5000</v>
      </c>
      <c r="I16" s="80">
        <f>'Приложение № 4'!L49</f>
        <v>5000</v>
      </c>
      <c r="J16" s="74"/>
      <c r="K16" s="254">
        <f t="shared" si="2"/>
        <v>0</v>
      </c>
      <c r="M16" s="254">
        <f t="shared" si="3"/>
        <v>0</v>
      </c>
      <c r="O16" s="254">
        <f t="shared" si="4"/>
        <v>0</v>
      </c>
    </row>
    <row r="17" spans="1:15" ht="20.100000000000001" customHeight="1" x14ac:dyDescent="0.3">
      <c r="A17" s="81" t="s">
        <v>5</v>
      </c>
      <c r="B17" s="82" t="s">
        <v>39</v>
      </c>
      <c r="C17" s="82">
        <v>13</v>
      </c>
      <c r="D17" s="83">
        <f>'Приложение № 4'!G54</f>
        <v>10000</v>
      </c>
      <c r="E17" s="83">
        <f>'Приложение № 4'!H54</f>
        <v>10000</v>
      </c>
      <c r="F17" s="83">
        <f>'Приложение № 4'!I54</f>
        <v>0</v>
      </c>
      <c r="G17" s="83">
        <f>'Приложение № 4'!J54</f>
        <v>0</v>
      </c>
      <c r="H17" s="83">
        <f>'Приложение № 4'!K54</f>
        <v>0</v>
      </c>
      <c r="I17" s="83">
        <f>'Приложение № 4'!L54</f>
        <v>0</v>
      </c>
      <c r="J17" s="74"/>
      <c r="K17" s="254">
        <f t="shared" si="2"/>
        <v>0</v>
      </c>
      <c r="M17" s="254">
        <f t="shared" si="3"/>
        <v>0</v>
      </c>
      <c r="O17" s="254">
        <f t="shared" si="4"/>
        <v>0</v>
      </c>
    </row>
    <row r="18" spans="1:15" ht="20.100000000000001" customHeight="1" x14ac:dyDescent="0.3">
      <c r="A18" s="84" t="s">
        <v>26</v>
      </c>
      <c r="B18" s="85" t="s">
        <v>41</v>
      </c>
      <c r="C18" s="85" t="s">
        <v>40</v>
      </c>
      <c r="D18" s="77">
        <f>D19</f>
        <v>215472.52</v>
      </c>
      <c r="E18" s="77">
        <f t="shared" ref="E18:I18" si="5">E19</f>
        <v>222747.02</v>
      </c>
      <c r="F18" s="77">
        <f>F19</f>
        <v>223916.16</v>
      </c>
      <c r="G18" s="77">
        <f t="shared" si="5"/>
        <v>243786.65</v>
      </c>
      <c r="H18" s="77">
        <f>H19</f>
        <v>233844.66999999998</v>
      </c>
      <c r="I18" s="77">
        <f t="shared" si="5"/>
        <v>266260.20999999996</v>
      </c>
      <c r="J18" s="74"/>
      <c r="K18" s="254">
        <f t="shared" si="2"/>
        <v>7274.5</v>
      </c>
      <c r="M18" s="254">
        <f t="shared" si="3"/>
        <v>19870.489999999991</v>
      </c>
      <c r="O18" s="254">
        <f t="shared" si="4"/>
        <v>32415.539999999979</v>
      </c>
    </row>
    <row r="19" spans="1:15" ht="20.100000000000001" customHeight="1" x14ac:dyDescent="0.3">
      <c r="A19" s="81" t="s">
        <v>27</v>
      </c>
      <c r="B19" s="82" t="s">
        <v>41</v>
      </c>
      <c r="C19" s="82" t="s">
        <v>42</v>
      </c>
      <c r="D19" s="83">
        <f>'Приложение № 4'!G63</f>
        <v>215472.52</v>
      </c>
      <c r="E19" s="83">
        <f>'Приложение № 4'!H63</f>
        <v>222747.02</v>
      </c>
      <c r="F19" s="83">
        <f>'Приложение № 4'!I63</f>
        <v>223916.16</v>
      </c>
      <c r="G19" s="83">
        <f>'Приложение № 4'!J63</f>
        <v>243786.65</v>
      </c>
      <c r="H19" s="83">
        <f>'Приложение № 4'!K63</f>
        <v>233844.66999999998</v>
      </c>
      <c r="I19" s="83">
        <f>'Приложение № 4'!L63</f>
        <v>266260.20999999996</v>
      </c>
      <c r="J19" s="74"/>
      <c r="K19" s="254">
        <f t="shared" si="2"/>
        <v>7274.5</v>
      </c>
      <c r="M19" s="254">
        <f t="shared" si="3"/>
        <v>19870.489999999991</v>
      </c>
      <c r="O19" s="254">
        <f t="shared" si="4"/>
        <v>32415.539999999979</v>
      </c>
    </row>
    <row r="20" spans="1:15" ht="38.25" customHeight="1" x14ac:dyDescent="0.3">
      <c r="A20" s="84" t="s">
        <v>35</v>
      </c>
      <c r="B20" s="85" t="s">
        <v>42</v>
      </c>
      <c r="C20" s="85" t="s">
        <v>40</v>
      </c>
      <c r="D20" s="77">
        <f t="shared" ref="D20:I20" si="6">SUM(D21)</f>
        <v>10000</v>
      </c>
      <c r="E20" s="77">
        <f t="shared" si="6"/>
        <v>20000</v>
      </c>
      <c r="F20" s="77">
        <f t="shared" si="6"/>
        <v>0</v>
      </c>
      <c r="G20" s="77">
        <f t="shared" si="6"/>
        <v>0</v>
      </c>
      <c r="H20" s="77">
        <f t="shared" si="6"/>
        <v>0</v>
      </c>
      <c r="I20" s="77">
        <f t="shared" si="6"/>
        <v>0</v>
      </c>
      <c r="J20" s="74"/>
      <c r="K20" s="254">
        <f t="shared" si="2"/>
        <v>10000</v>
      </c>
      <c r="M20" s="254">
        <f t="shared" si="3"/>
        <v>0</v>
      </c>
      <c r="O20" s="254">
        <f t="shared" si="4"/>
        <v>0</v>
      </c>
    </row>
    <row r="21" spans="1:15" ht="47.1" customHeight="1" x14ac:dyDescent="0.3">
      <c r="A21" s="81" t="s">
        <v>74</v>
      </c>
      <c r="B21" s="82" t="s">
        <v>42</v>
      </c>
      <c r="C21" s="82">
        <v>10</v>
      </c>
      <c r="D21" s="83">
        <f>'Приложение № 4'!G71</f>
        <v>10000</v>
      </c>
      <c r="E21" s="83">
        <f>'Приложение № 4'!H71</f>
        <v>20000</v>
      </c>
      <c r="F21" s="83">
        <f>'Приложение № 4'!I71</f>
        <v>0</v>
      </c>
      <c r="G21" s="83">
        <f>'Приложение № 4'!J71</f>
        <v>0</v>
      </c>
      <c r="H21" s="83">
        <f>'Приложение № 4'!K71</f>
        <v>0</v>
      </c>
      <c r="I21" s="83">
        <f>'Приложение № 4'!L71</f>
        <v>0</v>
      </c>
      <c r="J21" s="74"/>
      <c r="K21" s="254">
        <f t="shared" si="2"/>
        <v>10000</v>
      </c>
      <c r="M21" s="254">
        <f t="shared" si="3"/>
        <v>0</v>
      </c>
      <c r="O21" s="254">
        <f t="shared" si="4"/>
        <v>0</v>
      </c>
    </row>
    <row r="22" spans="1:15" ht="20.100000000000001" customHeight="1" x14ac:dyDescent="0.3">
      <c r="A22" s="86" t="s">
        <v>6</v>
      </c>
      <c r="B22" s="76" t="s">
        <v>43</v>
      </c>
      <c r="C22" s="76" t="s">
        <v>40</v>
      </c>
      <c r="D22" s="77">
        <f>SUM(D23:D24)</f>
        <v>0</v>
      </c>
      <c r="E22" s="77">
        <f t="shared" ref="E22:I22" si="7">SUM(E23:E24)</f>
        <v>1300000</v>
      </c>
      <c r="F22" s="77">
        <f>SUM(F23:F24)</f>
        <v>0</v>
      </c>
      <c r="G22" s="77">
        <f t="shared" ref="G22" si="8">SUM(G23:G24)</f>
        <v>0</v>
      </c>
      <c r="H22" s="77">
        <f>SUM(H23:H24)</f>
        <v>0</v>
      </c>
      <c r="I22" s="77">
        <f t="shared" si="7"/>
        <v>0</v>
      </c>
      <c r="J22" s="74"/>
      <c r="K22" s="254">
        <f t="shared" si="2"/>
        <v>1300000</v>
      </c>
      <c r="M22" s="254">
        <f t="shared" si="3"/>
        <v>0</v>
      </c>
      <c r="O22" s="254">
        <f t="shared" si="4"/>
        <v>0</v>
      </c>
    </row>
    <row r="23" spans="1:15" ht="20.100000000000001" customHeight="1" x14ac:dyDescent="0.3">
      <c r="A23" s="88" t="s">
        <v>8</v>
      </c>
      <c r="B23" s="89" t="s">
        <v>43</v>
      </c>
      <c r="C23" s="89" t="s">
        <v>48</v>
      </c>
      <c r="D23" s="80">
        <f>'Приложение № 4'!G81</f>
        <v>0</v>
      </c>
      <c r="E23" s="80">
        <f>'Приложение № 4'!H81</f>
        <v>1300000</v>
      </c>
      <c r="F23" s="80">
        <f>'Приложение № 4'!I81</f>
        <v>0</v>
      </c>
      <c r="G23" s="80">
        <f>'Приложение № 4'!J81</f>
        <v>0</v>
      </c>
      <c r="H23" s="80">
        <f>'Приложение № 4'!K81</f>
        <v>0</v>
      </c>
      <c r="I23" s="80">
        <f>'Приложение № 4'!L81</f>
        <v>0</v>
      </c>
      <c r="J23" s="74"/>
      <c r="K23" s="254">
        <f t="shared" si="2"/>
        <v>1300000</v>
      </c>
      <c r="M23" s="254">
        <f t="shared" si="3"/>
        <v>0</v>
      </c>
      <c r="O23" s="254">
        <f t="shared" si="4"/>
        <v>0</v>
      </c>
    </row>
    <row r="24" spans="1:15" ht="21" hidden="1" customHeight="1" x14ac:dyDescent="0.3">
      <c r="A24" s="90" t="s">
        <v>9</v>
      </c>
      <c r="B24" s="91" t="s">
        <v>43</v>
      </c>
      <c r="C24" s="91" t="s">
        <v>49</v>
      </c>
      <c r="D24" s="83"/>
      <c r="E24" s="83"/>
      <c r="F24" s="83"/>
      <c r="G24" s="83"/>
      <c r="H24" s="83"/>
      <c r="I24" s="83"/>
      <c r="J24" s="74"/>
      <c r="K24" s="254">
        <f t="shared" si="2"/>
        <v>0</v>
      </c>
      <c r="M24" s="254">
        <f t="shared" si="3"/>
        <v>0</v>
      </c>
      <c r="O24" s="254">
        <f t="shared" si="4"/>
        <v>0</v>
      </c>
    </row>
    <row r="25" spans="1:15" ht="19.5" customHeight="1" x14ac:dyDescent="0.3">
      <c r="A25" s="86" t="s">
        <v>10</v>
      </c>
      <c r="B25" s="76" t="s">
        <v>50</v>
      </c>
      <c r="C25" s="76" t="s">
        <v>40</v>
      </c>
      <c r="D25" s="77">
        <f>SUM(D26:D28)</f>
        <v>194180.61</v>
      </c>
      <c r="E25" s="77">
        <f t="shared" ref="E25:I25" si="9">SUM(E26:E28)</f>
        <v>341030.61</v>
      </c>
      <c r="F25" s="77">
        <f>SUM(F26:F28)</f>
        <v>119730.64</v>
      </c>
      <c r="G25" s="77">
        <f t="shared" ref="G25" si="10">SUM(G26:G28)</f>
        <v>119730.64</v>
      </c>
      <c r="H25" s="77">
        <f>SUM(H26:H28)</f>
        <v>125061.5</v>
      </c>
      <c r="I25" s="77">
        <f t="shared" si="9"/>
        <v>125061.5</v>
      </c>
      <c r="J25" s="74"/>
      <c r="K25" s="254">
        <f t="shared" si="2"/>
        <v>146850</v>
      </c>
      <c r="M25" s="254">
        <f t="shared" si="3"/>
        <v>0</v>
      </c>
      <c r="O25" s="254">
        <f t="shared" si="4"/>
        <v>0</v>
      </c>
    </row>
    <row r="26" spans="1:15" ht="20.100000000000001" hidden="1" customHeight="1" x14ac:dyDescent="0.3">
      <c r="A26" s="88" t="s">
        <v>34</v>
      </c>
      <c r="B26" s="89" t="s">
        <v>50</v>
      </c>
      <c r="C26" s="89" t="s">
        <v>39</v>
      </c>
      <c r="D26" s="80">
        <f>'Приложение № 4'!G95</f>
        <v>0</v>
      </c>
      <c r="E26" s="80">
        <f>'Приложение № 4'!H95</f>
        <v>0</v>
      </c>
      <c r="F26" s="80">
        <f>'Приложение № 4'!I95</f>
        <v>0</v>
      </c>
      <c r="G26" s="80">
        <f>'Приложение № 4'!J95</f>
        <v>0</v>
      </c>
      <c r="H26" s="80">
        <f>'Приложение № 4'!K95</f>
        <v>0</v>
      </c>
      <c r="I26" s="80">
        <f>'Приложение № 4'!L95</f>
        <v>0</v>
      </c>
      <c r="J26" s="74"/>
      <c r="K26" s="254">
        <f t="shared" si="2"/>
        <v>0</v>
      </c>
      <c r="M26" s="254">
        <f t="shared" si="3"/>
        <v>0</v>
      </c>
      <c r="O26" s="254">
        <f t="shared" si="4"/>
        <v>0</v>
      </c>
    </row>
    <row r="27" spans="1:15" ht="20.100000000000001" hidden="1" customHeight="1" x14ac:dyDescent="0.3">
      <c r="A27" s="88" t="s">
        <v>11</v>
      </c>
      <c r="B27" s="92" t="s">
        <v>50</v>
      </c>
      <c r="C27" s="92" t="s">
        <v>41</v>
      </c>
      <c r="D27" s="80"/>
      <c r="E27" s="80"/>
      <c r="F27" s="80"/>
      <c r="G27" s="80"/>
      <c r="H27" s="80"/>
      <c r="I27" s="80"/>
      <c r="J27" s="74"/>
      <c r="K27" s="254">
        <f t="shared" si="2"/>
        <v>0</v>
      </c>
      <c r="M27" s="254">
        <f t="shared" si="3"/>
        <v>0</v>
      </c>
      <c r="O27" s="254">
        <f t="shared" si="4"/>
        <v>0</v>
      </c>
    </row>
    <row r="28" spans="1:15" ht="20.100000000000001" customHeight="1" x14ac:dyDescent="0.3">
      <c r="A28" s="93" t="s">
        <v>12</v>
      </c>
      <c r="B28" s="94" t="s">
        <v>50</v>
      </c>
      <c r="C28" s="94" t="s">
        <v>42</v>
      </c>
      <c r="D28" s="83">
        <f>'Приложение № 4'!G115</f>
        <v>194180.61</v>
      </c>
      <c r="E28" s="83">
        <f>'Приложение № 4'!H115</f>
        <v>341030.61</v>
      </c>
      <c r="F28" s="83">
        <f>'Приложение № 4'!I115</f>
        <v>119730.64</v>
      </c>
      <c r="G28" s="83">
        <f>'Приложение № 4'!J115</f>
        <v>119730.64</v>
      </c>
      <c r="H28" s="83">
        <f>'Приложение № 4'!K115</f>
        <v>125061.5</v>
      </c>
      <c r="I28" s="83">
        <f>'Приложение № 4'!L115</f>
        <v>125061.5</v>
      </c>
      <c r="J28" s="74"/>
      <c r="K28" s="254">
        <f t="shared" si="2"/>
        <v>146850</v>
      </c>
      <c r="M28" s="254">
        <f t="shared" si="3"/>
        <v>0</v>
      </c>
      <c r="O28" s="254">
        <f t="shared" si="4"/>
        <v>0</v>
      </c>
    </row>
    <row r="29" spans="1:15" ht="20.100000000000001" hidden="1" customHeight="1" x14ac:dyDescent="0.3">
      <c r="A29" s="86" t="s">
        <v>17</v>
      </c>
      <c r="B29" s="76" t="s">
        <v>51</v>
      </c>
      <c r="C29" s="76" t="s">
        <v>40</v>
      </c>
      <c r="D29" s="77">
        <f>SUM(D30)</f>
        <v>0</v>
      </c>
      <c r="E29" s="77">
        <f t="shared" ref="E29:I29" si="11">SUM(E30)</f>
        <v>0</v>
      </c>
      <c r="F29" s="77">
        <f>SUM(F30)</f>
        <v>0</v>
      </c>
      <c r="G29" s="77">
        <f t="shared" si="11"/>
        <v>0</v>
      </c>
      <c r="H29" s="77">
        <f>SUM(H30)</f>
        <v>0</v>
      </c>
      <c r="I29" s="77">
        <f t="shared" si="11"/>
        <v>0</v>
      </c>
      <c r="J29" s="74"/>
      <c r="K29" s="254">
        <f t="shared" si="2"/>
        <v>0</v>
      </c>
      <c r="M29" s="254">
        <f t="shared" si="3"/>
        <v>0</v>
      </c>
      <c r="O29" s="254">
        <f t="shared" si="4"/>
        <v>0</v>
      </c>
    </row>
    <row r="30" spans="1:15" ht="20.100000000000001" hidden="1" customHeight="1" x14ac:dyDescent="0.3">
      <c r="A30" s="90" t="s">
        <v>33</v>
      </c>
      <c r="B30" s="91" t="s">
        <v>51</v>
      </c>
      <c r="C30" s="91" t="s">
        <v>39</v>
      </c>
      <c r="D30" s="83"/>
      <c r="E30" s="83"/>
      <c r="F30" s="83"/>
      <c r="G30" s="83"/>
      <c r="H30" s="83"/>
      <c r="I30" s="83"/>
      <c r="J30" s="74"/>
      <c r="K30" s="254">
        <f t="shared" si="2"/>
        <v>0</v>
      </c>
      <c r="M30" s="254">
        <f t="shared" si="3"/>
        <v>0</v>
      </c>
      <c r="O30" s="254">
        <f t="shared" si="4"/>
        <v>0</v>
      </c>
    </row>
    <row r="31" spans="1:15" ht="20.100000000000001" customHeight="1" x14ac:dyDescent="0.3">
      <c r="A31" s="95" t="s">
        <v>36</v>
      </c>
      <c r="B31" s="76" t="s">
        <v>37</v>
      </c>
      <c r="C31" s="76" t="s">
        <v>40</v>
      </c>
      <c r="D31" s="77">
        <f>D32</f>
        <v>25000</v>
      </c>
      <c r="E31" s="77">
        <f t="shared" ref="E31:I31" si="12">E32</f>
        <v>25000</v>
      </c>
      <c r="F31" s="77">
        <f>F32</f>
        <v>0</v>
      </c>
      <c r="G31" s="77">
        <f t="shared" si="12"/>
        <v>0</v>
      </c>
      <c r="H31" s="77">
        <f>H32</f>
        <v>0</v>
      </c>
      <c r="I31" s="77">
        <f t="shared" si="12"/>
        <v>0</v>
      </c>
      <c r="J31" s="74"/>
      <c r="K31" s="254">
        <f t="shared" si="2"/>
        <v>0</v>
      </c>
      <c r="M31" s="254">
        <f t="shared" si="3"/>
        <v>0</v>
      </c>
      <c r="O31" s="254">
        <f t="shared" si="4"/>
        <v>0</v>
      </c>
    </row>
    <row r="32" spans="1:15" ht="20.100000000000001" customHeight="1" x14ac:dyDescent="0.3">
      <c r="A32" s="96" t="s">
        <v>38</v>
      </c>
      <c r="B32" s="91" t="s">
        <v>37</v>
      </c>
      <c r="C32" s="91" t="s">
        <v>39</v>
      </c>
      <c r="D32" s="83">
        <f>'Приложение № 4'!G143</f>
        <v>25000</v>
      </c>
      <c r="E32" s="83">
        <f>'Приложение № 4'!H143</f>
        <v>25000</v>
      </c>
      <c r="F32" s="83">
        <f>'Приложение № 4'!I143</f>
        <v>0</v>
      </c>
      <c r="G32" s="83">
        <f>'Приложение № 4'!J143</f>
        <v>0</v>
      </c>
      <c r="H32" s="83">
        <f>'Приложение № 4'!K143</f>
        <v>0</v>
      </c>
      <c r="I32" s="83">
        <f>'Приложение № 4'!L143</f>
        <v>0</v>
      </c>
      <c r="J32" s="74"/>
      <c r="K32" s="254">
        <f t="shared" si="2"/>
        <v>0</v>
      </c>
      <c r="M32" s="254">
        <f t="shared" si="3"/>
        <v>0</v>
      </c>
      <c r="O32" s="254">
        <f t="shared" si="4"/>
        <v>0</v>
      </c>
    </row>
    <row r="33" spans="1:15" ht="20.100000000000001" customHeight="1" x14ac:dyDescent="0.3">
      <c r="A33" s="86" t="s">
        <v>19</v>
      </c>
      <c r="B33" s="76" t="s">
        <v>47</v>
      </c>
      <c r="C33" s="76" t="s">
        <v>40</v>
      </c>
      <c r="D33" s="77">
        <f>D34+D35</f>
        <v>136250</v>
      </c>
      <c r="E33" s="77">
        <f t="shared" ref="E33:I33" si="13">E34+E35</f>
        <v>136250</v>
      </c>
      <c r="F33" s="77">
        <f t="shared" si="13"/>
        <v>136250</v>
      </c>
      <c r="G33" s="77">
        <f t="shared" si="13"/>
        <v>136250</v>
      </c>
      <c r="H33" s="77">
        <f t="shared" si="13"/>
        <v>136250</v>
      </c>
      <c r="I33" s="77">
        <f t="shared" si="13"/>
        <v>136250</v>
      </c>
      <c r="J33" s="74"/>
      <c r="K33" s="254">
        <f t="shared" si="2"/>
        <v>0</v>
      </c>
      <c r="M33" s="254">
        <f t="shared" si="3"/>
        <v>0</v>
      </c>
      <c r="O33" s="254">
        <f t="shared" si="4"/>
        <v>0</v>
      </c>
    </row>
    <row r="34" spans="1:15" ht="20.100000000000001" customHeight="1" x14ac:dyDescent="0.3">
      <c r="A34" s="90" t="s">
        <v>29</v>
      </c>
      <c r="B34" s="94" t="s">
        <v>47</v>
      </c>
      <c r="C34" s="94" t="s">
        <v>39</v>
      </c>
      <c r="D34" s="97">
        <f>'Приложение № 4'!G149</f>
        <v>136250</v>
      </c>
      <c r="E34" s="97">
        <f>'Приложение № 4'!H149</f>
        <v>136250</v>
      </c>
      <c r="F34" s="97">
        <f>'Приложение № 4'!I149</f>
        <v>136250</v>
      </c>
      <c r="G34" s="97">
        <f>'Приложение № 4'!J149</f>
        <v>136250</v>
      </c>
      <c r="H34" s="97">
        <f>'Приложение № 4'!K149</f>
        <v>136250</v>
      </c>
      <c r="I34" s="97">
        <f>'Приложение № 4'!L149</f>
        <v>136250</v>
      </c>
      <c r="J34" s="98"/>
      <c r="K34" s="254">
        <f t="shared" si="2"/>
        <v>0</v>
      </c>
      <c r="M34" s="254">
        <f t="shared" si="3"/>
        <v>0</v>
      </c>
      <c r="O34" s="254">
        <f t="shared" si="4"/>
        <v>0</v>
      </c>
    </row>
    <row r="35" spans="1:15" s="2" customFormat="1" ht="20.100000000000001" hidden="1" customHeight="1" x14ac:dyDescent="0.3">
      <c r="A35" s="33" t="s">
        <v>326</v>
      </c>
      <c r="B35" s="35" t="s">
        <v>47</v>
      </c>
      <c r="C35" s="35" t="s">
        <v>42</v>
      </c>
      <c r="D35" s="62">
        <f>'Приложение № 4'!G154</f>
        <v>0</v>
      </c>
      <c r="E35" s="62">
        <f>'Приложение № 4'!H154</f>
        <v>0</v>
      </c>
      <c r="F35" s="62">
        <f>'Приложение № 4'!I154</f>
        <v>0</v>
      </c>
      <c r="G35" s="62">
        <f>'Приложение № 4'!J154</f>
        <v>0</v>
      </c>
      <c r="H35" s="62">
        <f>'Приложение № 4'!K154</f>
        <v>0</v>
      </c>
      <c r="I35" s="62">
        <f>'Приложение № 4'!L154</f>
        <v>0</v>
      </c>
      <c r="K35" s="254">
        <f t="shared" si="2"/>
        <v>0</v>
      </c>
      <c r="M35" s="254">
        <f t="shared" si="3"/>
        <v>0</v>
      </c>
      <c r="O35" s="254">
        <f t="shared" si="4"/>
        <v>0</v>
      </c>
    </row>
    <row r="36" spans="1:15" ht="20.100000000000001" customHeight="1" x14ac:dyDescent="0.3">
      <c r="A36" s="86" t="s">
        <v>21</v>
      </c>
      <c r="B36" s="99" t="s">
        <v>45</v>
      </c>
      <c r="C36" s="99" t="s">
        <v>40</v>
      </c>
      <c r="D36" s="77">
        <f>D37</f>
        <v>0</v>
      </c>
      <c r="E36" s="77">
        <f t="shared" ref="E36:I36" si="14">E37</f>
        <v>5650</v>
      </c>
      <c r="F36" s="77">
        <f>F37</f>
        <v>0</v>
      </c>
      <c r="G36" s="77">
        <f t="shared" si="14"/>
        <v>0</v>
      </c>
      <c r="H36" s="77">
        <f>H37</f>
        <v>0</v>
      </c>
      <c r="I36" s="77">
        <f t="shared" si="14"/>
        <v>0</v>
      </c>
      <c r="J36" s="98"/>
      <c r="K36" s="254">
        <f t="shared" si="2"/>
        <v>5650</v>
      </c>
      <c r="M36" s="254">
        <f t="shared" si="3"/>
        <v>0</v>
      </c>
      <c r="O36" s="254">
        <f t="shared" si="4"/>
        <v>0</v>
      </c>
    </row>
    <row r="37" spans="1:15" ht="20.100000000000001" customHeight="1" x14ac:dyDescent="0.3">
      <c r="A37" s="100" t="s">
        <v>130</v>
      </c>
      <c r="B37" s="101" t="s">
        <v>45</v>
      </c>
      <c r="C37" s="101" t="s">
        <v>39</v>
      </c>
      <c r="D37" s="102">
        <f>'Приложение № 4'!G160</f>
        <v>0</v>
      </c>
      <c r="E37" s="102">
        <f>'Приложение № 4'!H160</f>
        <v>5650</v>
      </c>
      <c r="F37" s="102">
        <f>'Приложение № 4'!I160</f>
        <v>0</v>
      </c>
      <c r="G37" s="102">
        <f>'Приложение № 4'!J160</f>
        <v>0</v>
      </c>
      <c r="H37" s="102">
        <f>'Приложение № 4'!K160</f>
        <v>0</v>
      </c>
      <c r="I37" s="102">
        <f>'Приложение № 4'!L160</f>
        <v>0</v>
      </c>
      <c r="J37" s="98"/>
      <c r="K37" s="254">
        <f t="shared" si="2"/>
        <v>5650</v>
      </c>
      <c r="M37" s="254">
        <f t="shared" si="3"/>
        <v>0</v>
      </c>
      <c r="O37" s="254">
        <f t="shared" si="4"/>
        <v>0</v>
      </c>
    </row>
    <row r="38" spans="1:15" s="244" customFormat="1" ht="20.100000000000001" customHeight="1" x14ac:dyDescent="0.3">
      <c r="A38" s="241" t="s">
        <v>323</v>
      </c>
      <c r="B38" s="242"/>
      <c r="C38" s="242"/>
      <c r="D38" s="243"/>
      <c r="F38" s="240">
        <f>'Приложение № 4'!I165</f>
        <v>108389.96</v>
      </c>
      <c r="G38" s="240">
        <f>'Приложение № 4'!J165</f>
        <v>108389.96</v>
      </c>
      <c r="H38" s="240">
        <f>'Приложение № 4'!K165</f>
        <v>217502.06</v>
      </c>
      <c r="I38" s="240">
        <f>'Приложение № 4'!L165</f>
        <v>217502.06</v>
      </c>
      <c r="J38" s="245"/>
      <c r="K38" s="254">
        <f t="shared" si="2"/>
        <v>0</v>
      </c>
      <c r="M38" s="254">
        <f t="shared" si="3"/>
        <v>0</v>
      </c>
      <c r="O38" s="254">
        <f t="shared" si="4"/>
        <v>0</v>
      </c>
    </row>
    <row r="39" spans="1:15" ht="24.9" customHeight="1" x14ac:dyDescent="0.3">
      <c r="A39" s="278" t="s">
        <v>52</v>
      </c>
      <c r="B39" s="278"/>
      <c r="C39" s="278"/>
      <c r="D39" s="53">
        <f>D11+D18+D20+D22+D25+D29+D31+D33+D36</f>
        <v>4649630.82</v>
      </c>
      <c r="E39" s="53">
        <f>E11+E18+E20+E22+E25+E29+E31+E33+E36</f>
        <v>6119405.3200000003</v>
      </c>
      <c r="F39" s="53">
        <f>F11+F18+F20+F22+F25+F29+F31+F33+F36+F38</f>
        <v>4647014.4499999993</v>
      </c>
      <c r="G39" s="53">
        <f>G11+G18+G20+G22+G25+G29+G31+G33+G36+G38</f>
        <v>4666884.9399999995</v>
      </c>
      <c r="H39" s="53">
        <f>H11+H18+H20+H22+H25+H29+H31+H33+H36+H38</f>
        <v>4671385.919999999</v>
      </c>
      <c r="I39" s="53">
        <f>I11+I18+I20+I22+I25+I29+I31+I33+I36+I38</f>
        <v>4703801.46</v>
      </c>
      <c r="J39" s="98"/>
      <c r="K39" s="254">
        <f t="shared" si="2"/>
        <v>1469774.5</v>
      </c>
      <c r="M39" s="254">
        <f t="shared" si="3"/>
        <v>19870.490000000224</v>
      </c>
      <c r="O39" s="254">
        <f t="shared" si="4"/>
        <v>32415.540000000969</v>
      </c>
    </row>
    <row r="40" spans="1:15" x14ac:dyDescent="0.3">
      <c r="A40" s="1"/>
      <c r="B40" s="103"/>
      <c r="C40" s="98"/>
      <c r="D40" s="98"/>
      <c r="E40" s="98"/>
      <c r="F40" s="98"/>
      <c r="G40" s="98"/>
      <c r="H40" s="98"/>
      <c r="I40" s="98"/>
      <c r="J40" s="98"/>
    </row>
    <row r="41" spans="1:15" x14ac:dyDescent="0.3">
      <c r="A41" s="98"/>
      <c r="B41" s="103"/>
      <c r="C41" s="98"/>
      <c r="D41" s="98"/>
      <c r="E41" s="98"/>
      <c r="F41" s="98"/>
      <c r="G41" s="98"/>
      <c r="H41" s="98"/>
      <c r="I41" s="98"/>
      <c r="J41" s="98"/>
    </row>
    <row r="43" spans="1:15" x14ac:dyDescent="0.3">
      <c r="A43" s="105"/>
    </row>
    <row r="47" spans="1:15" x14ac:dyDescent="0.3">
      <c r="D47" s="106"/>
      <c r="E47" s="106"/>
      <c r="F47" s="106"/>
      <c r="G47" s="106"/>
      <c r="H47" s="106"/>
      <c r="I47" s="106"/>
    </row>
  </sheetData>
  <mergeCells count="18">
    <mergeCell ref="H9:I9"/>
    <mergeCell ref="A6:I6"/>
    <mergeCell ref="D8:I8"/>
    <mergeCell ref="H1:I1"/>
    <mergeCell ref="H2:I2"/>
    <mergeCell ref="H4:I4"/>
    <mergeCell ref="H5:I5"/>
    <mergeCell ref="F1:G1"/>
    <mergeCell ref="F2:G2"/>
    <mergeCell ref="F4:G4"/>
    <mergeCell ref="F5:G5"/>
    <mergeCell ref="F9:G9"/>
    <mergeCell ref="A39:C39"/>
    <mergeCell ref="A7:E7"/>
    <mergeCell ref="A8:A10"/>
    <mergeCell ref="B8:B10"/>
    <mergeCell ref="C8:C10"/>
    <mergeCell ref="D9:E9"/>
  </mergeCells>
  <phoneticPr fontId="19" type="noConversion"/>
  <pageMargins left="1.0629921259842521" right="0.19685039370078741" top="0.39370078740157483" bottom="0.39370078740157483" header="0.31496062992125984" footer="0.31496062992125984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N174"/>
  <sheetViews>
    <sheetView topLeftCell="B1" zoomScaleNormal="100" zoomScaleSheetLayoutView="75" workbookViewId="0">
      <selection activeCell="K6" sqref="K6"/>
    </sheetView>
  </sheetViews>
  <sheetFormatPr defaultColWidth="9.109375" defaultRowHeight="15.6" x14ac:dyDescent="0.3"/>
  <cols>
    <col min="1" max="1" width="67" style="2" customWidth="1"/>
    <col min="2" max="2" width="7" style="2" customWidth="1"/>
    <col min="3" max="3" width="5.5546875" style="16" customWidth="1"/>
    <col min="4" max="4" width="6.5546875" style="2" customWidth="1"/>
    <col min="5" max="5" width="20" style="16" customWidth="1"/>
    <col min="6" max="6" width="7.6640625" style="16" customWidth="1"/>
    <col min="7" max="12" width="17.6640625" style="2" customWidth="1"/>
    <col min="13" max="13" width="2.5546875" style="2" customWidth="1"/>
    <col min="14" max="14" width="12" style="2" customWidth="1"/>
    <col min="15" max="16384" width="9.109375" style="2"/>
  </cols>
  <sheetData>
    <row r="1" spans="1:14" ht="20.100000000000001" customHeight="1" x14ac:dyDescent="0.3">
      <c r="B1" s="3"/>
      <c r="C1" s="4"/>
      <c r="D1" s="3"/>
      <c r="E1" s="4"/>
      <c r="F1" s="4"/>
      <c r="G1" s="286"/>
      <c r="H1" s="286"/>
      <c r="I1" s="286"/>
      <c r="J1" s="286"/>
      <c r="K1" s="286" t="s">
        <v>155</v>
      </c>
      <c r="L1" s="286"/>
    </row>
    <row r="2" spans="1:14" ht="20.100000000000001" customHeight="1" x14ac:dyDescent="0.3">
      <c r="B2" s="3"/>
      <c r="C2" s="4"/>
      <c r="D2" s="3"/>
      <c r="E2" s="4"/>
      <c r="F2" s="4"/>
      <c r="G2" s="286"/>
      <c r="H2" s="286"/>
      <c r="I2" s="286"/>
      <c r="J2" s="286"/>
      <c r="K2" s="286" t="s">
        <v>76</v>
      </c>
      <c r="L2" s="286"/>
    </row>
    <row r="3" spans="1:14" ht="20.100000000000001" customHeight="1" x14ac:dyDescent="0.3">
      <c r="B3" s="5"/>
      <c r="C3" s="6"/>
      <c r="D3" s="5"/>
      <c r="E3" s="15"/>
      <c r="F3" s="137"/>
      <c r="G3" s="137"/>
      <c r="H3" s="137"/>
      <c r="I3" s="228"/>
      <c r="J3" s="218"/>
      <c r="K3" s="228"/>
      <c r="L3" s="218" t="s">
        <v>346</v>
      </c>
    </row>
    <row r="4" spans="1:14" ht="18" customHeight="1" x14ac:dyDescent="0.3">
      <c r="B4" s="5"/>
      <c r="C4" s="6"/>
      <c r="D4" s="5"/>
      <c r="E4" s="15"/>
      <c r="F4" s="137"/>
      <c r="G4" s="137"/>
      <c r="H4" s="137"/>
      <c r="I4" s="228"/>
      <c r="J4" s="218"/>
      <c r="K4" s="228"/>
      <c r="L4" s="218" t="s">
        <v>77</v>
      </c>
    </row>
    <row r="5" spans="1:14" ht="20.100000000000001" customHeight="1" x14ac:dyDescent="0.3">
      <c r="B5" s="5"/>
      <c r="C5" s="6"/>
      <c r="D5" s="5"/>
      <c r="E5" s="15"/>
      <c r="F5" s="107"/>
      <c r="G5" s="288"/>
      <c r="H5" s="288"/>
      <c r="I5" s="288"/>
      <c r="J5" s="288"/>
      <c r="K5" s="287" t="s">
        <v>353</v>
      </c>
      <c r="L5" s="288"/>
    </row>
    <row r="6" spans="1:14" x14ac:dyDescent="0.3">
      <c r="B6" s="5"/>
      <c r="C6" s="6"/>
      <c r="D6" s="5"/>
      <c r="E6" s="15"/>
      <c r="F6" s="107"/>
      <c r="G6" s="7"/>
      <c r="H6" s="7"/>
      <c r="I6" s="229"/>
      <c r="J6" s="229"/>
      <c r="K6" s="229"/>
      <c r="L6" s="229"/>
    </row>
    <row r="7" spans="1:14" ht="66.900000000000006" customHeight="1" x14ac:dyDescent="0.3">
      <c r="A7" s="284" t="s">
        <v>347</v>
      </c>
      <c r="B7" s="284"/>
      <c r="C7" s="284"/>
      <c r="D7" s="284"/>
      <c r="E7" s="284"/>
      <c r="F7" s="284"/>
      <c r="G7" s="284"/>
      <c r="H7" s="284"/>
      <c r="I7" s="284"/>
      <c r="J7" s="284"/>
      <c r="K7" s="284"/>
      <c r="L7" s="284"/>
    </row>
    <row r="8" spans="1:14" ht="60" hidden="1" customHeight="1" x14ac:dyDescent="0.3">
      <c r="A8" s="279" t="s">
        <v>75</v>
      </c>
      <c r="B8" s="279"/>
      <c r="C8" s="279"/>
      <c r="D8" s="279"/>
      <c r="E8" s="279"/>
      <c r="F8" s="279"/>
      <c r="G8" s="279"/>
      <c r="H8" s="279"/>
      <c r="I8" s="234"/>
      <c r="J8" s="234"/>
      <c r="K8" s="234"/>
      <c r="L8" s="234"/>
    </row>
    <row r="9" spans="1:14" ht="17.399999999999999" customHeight="1" x14ac:dyDescent="0.3">
      <c r="A9" s="280" t="s">
        <v>0</v>
      </c>
      <c r="B9" s="290" t="s">
        <v>1</v>
      </c>
      <c r="C9" s="281" t="s">
        <v>78</v>
      </c>
      <c r="D9" s="280" t="s">
        <v>79</v>
      </c>
      <c r="E9" s="281" t="s">
        <v>2</v>
      </c>
      <c r="F9" s="281" t="s">
        <v>80</v>
      </c>
      <c r="G9" s="282" t="s">
        <v>138</v>
      </c>
      <c r="H9" s="285"/>
      <c r="I9" s="285"/>
      <c r="J9" s="285"/>
      <c r="K9" s="285"/>
      <c r="L9" s="283"/>
    </row>
    <row r="10" spans="1:14" ht="17.399999999999999" customHeight="1" x14ac:dyDescent="0.3">
      <c r="A10" s="280"/>
      <c r="B10" s="290"/>
      <c r="C10" s="281"/>
      <c r="D10" s="280"/>
      <c r="E10" s="281"/>
      <c r="F10" s="281"/>
      <c r="G10" s="282" t="s">
        <v>322</v>
      </c>
      <c r="H10" s="283"/>
      <c r="I10" s="282" t="s">
        <v>324</v>
      </c>
      <c r="J10" s="283"/>
      <c r="K10" s="282" t="s">
        <v>333</v>
      </c>
      <c r="L10" s="283"/>
    </row>
    <row r="11" spans="1:14" ht="38.25" customHeight="1" x14ac:dyDescent="0.3">
      <c r="A11" s="280"/>
      <c r="B11" s="290"/>
      <c r="C11" s="281"/>
      <c r="D11" s="280"/>
      <c r="E11" s="281"/>
      <c r="F11" s="281"/>
      <c r="G11" s="145" t="s">
        <v>295</v>
      </c>
      <c r="H11" s="145" t="s">
        <v>296</v>
      </c>
      <c r="I11" s="226" t="s">
        <v>295</v>
      </c>
      <c r="J11" s="226" t="s">
        <v>296</v>
      </c>
      <c r="K11" s="226" t="s">
        <v>295</v>
      </c>
      <c r="L11" s="226" t="s">
        <v>296</v>
      </c>
      <c r="M11" s="8"/>
    </row>
    <row r="12" spans="1:14" ht="35.1" customHeight="1" x14ac:dyDescent="0.3">
      <c r="A12" s="9" t="s">
        <v>348</v>
      </c>
      <c r="B12" s="10">
        <v>755</v>
      </c>
      <c r="C12" s="11"/>
      <c r="D12" s="12"/>
      <c r="E12" s="46"/>
      <c r="F12" s="11"/>
      <c r="G12" s="52">
        <f t="shared" ref="G12:L12" si="0">G166</f>
        <v>4649630.82</v>
      </c>
      <c r="H12" s="52">
        <f t="shared" si="0"/>
        <v>6119405.3200000003</v>
      </c>
      <c r="I12" s="52">
        <f t="shared" si="0"/>
        <v>4647014.4499999993</v>
      </c>
      <c r="J12" s="52">
        <f t="shared" si="0"/>
        <v>4666884.9399999995</v>
      </c>
      <c r="K12" s="52">
        <f t="shared" si="0"/>
        <v>4671385.919999999</v>
      </c>
      <c r="L12" s="52">
        <f t="shared" si="0"/>
        <v>4703801.46</v>
      </c>
      <c r="M12" s="1"/>
    </row>
    <row r="13" spans="1:14" ht="20.100000000000001" customHeight="1" x14ac:dyDescent="0.3">
      <c r="A13" s="9" t="s">
        <v>3</v>
      </c>
      <c r="B13" s="10">
        <v>755</v>
      </c>
      <c r="C13" s="13" t="s">
        <v>39</v>
      </c>
      <c r="D13" s="13" t="s">
        <v>40</v>
      </c>
      <c r="E13" s="47" t="s">
        <v>132</v>
      </c>
      <c r="F13" s="47" t="s">
        <v>133</v>
      </c>
      <c r="G13" s="53">
        <f t="shared" ref="G13:L13" si="1">G14+G20+G26+G43+G49+G54</f>
        <v>4068727.69</v>
      </c>
      <c r="H13" s="53">
        <f t="shared" si="1"/>
        <v>4068727.69</v>
      </c>
      <c r="I13" s="53">
        <f t="shared" si="1"/>
        <v>4058727.69</v>
      </c>
      <c r="J13" s="53">
        <f t="shared" si="1"/>
        <v>4058727.69</v>
      </c>
      <c r="K13" s="53">
        <f t="shared" si="1"/>
        <v>3958727.69</v>
      </c>
      <c r="L13" s="53">
        <f t="shared" si="1"/>
        <v>3958727.69</v>
      </c>
      <c r="M13" s="14"/>
    </row>
    <row r="14" spans="1:14" ht="35.1" customHeight="1" x14ac:dyDescent="0.3">
      <c r="A14" s="22" t="s">
        <v>28</v>
      </c>
      <c r="B14" s="23">
        <v>755</v>
      </c>
      <c r="C14" s="24" t="s">
        <v>39</v>
      </c>
      <c r="D14" s="24" t="s">
        <v>41</v>
      </c>
      <c r="E14" s="47" t="s">
        <v>132</v>
      </c>
      <c r="F14" s="47" t="s">
        <v>133</v>
      </c>
      <c r="G14" s="63">
        <f>G15</f>
        <v>934276.14</v>
      </c>
      <c r="H14" s="63">
        <f t="shared" ref="H14:L18" si="2">H15</f>
        <v>934276.14</v>
      </c>
      <c r="I14" s="63">
        <f>I15</f>
        <v>934276.14</v>
      </c>
      <c r="J14" s="63">
        <f t="shared" si="2"/>
        <v>934276.14</v>
      </c>
      <c r="K14" s="63">
        <f>K15</f>
        <v>934276.14</v>
      </c>
      <c r="L14" s="63">
        <f t="shared" si="2"/>
        <v>934276.14</v>
      </c>
      <c r="M14" s="25"/>
      <c r="N14" s="26"/>
    </row>
    <row r="15" spans="1:14" ht="35.1" customHeight="1" x14ac:dyDescent="0.3">
      <c r="A15" s="21" t="s">
        <v>137</v>
      </c>
      <c r="B15" s="27">
        <v>755</v>
      </c>
      <c r="C15" s="28" t="s">
        <v>39</v>
      </c>
      <c r="D15" s="28" t="s">
        <v>41</v>
      </c>
      <c r="E15" s="48" t="s">
        <v>85</v>
      </c>
      <c r="F15" s="108" t="s">
        <v>133</v>
      </c>
      <c r="G15" s="56">
        <f>G16</f>
        <v>934276.14</v>
      </c>
      <c r="H15" s="56">
        <f t="shared" si="2"/>
        <v>934276.14</v>
      </c>
      <c r="I15" s="56">
        <f>I16</f>
        <v>934276.14</v>
      </c>
      <c r="J15" s="56">
        <f t="shared" si="2"/>
        <v>934276.14</v>
      </c>
      <c r="K15" s="56">
        <f>K16</f>
        <v>934276.14</v>
      </c>
      <c r="L15" s="56">
        <f t="shared" si="2"/>
        <v>934276.14</v>
      </c>
      <c r="M15" s="25"/>
      <c r="N15" s="26"/>
    </row>
    <row r="16" spans="1:14" ht="20.100000000000001" customHeight="1" x14ac:dyDescent="0.3">
      <c r="A16" s="20" t="s">
        <v>135</v>
      </c>
      <c r="B16" s="29">
        <v>755</v>
      </c>
      <c r="C16" s="30" t="s">
        <v>39</v>
      </c>
      <c r="D16" s="30" t="s">
        <v>41</v>
      </c>
      <c r="E16" s="49" t="s">
        <v>86</v>
      </c>
      <c r="F16" s="42" t="s">
        <v>133</v>
      </c>
      <c r="G16" s="57">
        <f>G17</f>
        <v>934276.14</v>
      </c>
      <c r="H16" s="57">
        <f t="shared" si="2"/>
        <v>934276.14</v>
      </c>
      <c r="I16" s="57">
        <f>I17</f>
        <v>934276.14</v>
      </c>
      <c r="J16" s="57">
        <f t="shared" si="2"/>
        <v>934276.14</v>
      </c>
      <c r="K16" s="57">
        <f>K17</f>
        <v>934276.14</v>
      </c>
      <c r="L16" s="57">
        <f t="shared" si="2"/>
        <v>934276.14</v>
      </c>
      <c r="M16" s="25"/>
      <c r="N16" s="26"/>
    </row>
    <row r="17" spans="1:14" ht="35.1" customHeight="1" x14ac:dyDescent="0.3">
      <c r="A17" s="31" t="s">
        <v>54</v>
      </c>
      <c r="B17" s="29">
        <v>755</v>
      </c>
      <c r="C17" s="30" t="s">
        <v>39</v>
      </c>
      <c r="D17" s="30" t="s">
        <v>41</v>
      </c>
      <c r="E17" s="49" t="s">
        <v>87</v>
      </c>
      <c r="F17" s="42" t="s">
        <v>133</v>
      </c>
      <c r="G17" s="57">
        <f>G18</f>
        <v>934276.14</v>
      </c>
      <c r="H17" s="57">
        <f t="shared" si="2"/>
        <v>934276.14</v>
      </c>
      <c r="I17" s="57">
        <f>I18</f>
        <v>934276.14</v>
      </c>
      <c r="J17" s="57">
        <f t="shared" si="2"/>
        <v>934276.14</v>
      </c>
      <c r="K17" s="57">
        <f>K18</f>
        <v>934276.14</v>
      </c>
      <c r="L17" s="57">
        <f t="shared" si="2"/>
        <v>934276.14</v>
      </c>
      <c r="M17" s="25"/>
      <c r="N17" s="26"/>
    </row>
    <row r="18" spans="1:14" ht="69.900000000000006" customHeight="1" x14ac:dyDescent="0.3">
      <c r="A18" s="31" t="s">
        <v>13</v>
      </c>
      <c r="B18" s="29">
        <v>755</v>
      </c>
      <c r="C18" s="30" t="s">
        <v>39</v>
      </c>
      <c r="D18" s="30" t="s">
        <v>41</v>
      </c>
      <c r="E18" s="49" t="s">
        <v>87</v>
      </c>
      <c r="F18" s="30">
        <v>100</v>
      </c>
      <c r="G18" s="58">
        <f>G19</f>
        <v>934276.14</v>
      </c>
      <c r="H18" s="58">
        <f t="shared" si="2"/>
        <v>934276.14</v>
      </c>
      <c r="I18" s="58">
        <f>I19</f>
        <v>934276.14</v>
      </c>
      <c r="J18" s="58">
        <f t="shared" si="2"/>
        <v>934276.14</v>
      </c>
      <c r="K18" s="58">
        <f>K19</f>
        <v>934276.14</v>
      </c>
      <c r="L18" s="58">
        <f t="shared" si="2"/>
        <v>934276.14</v>
      </c>
      <c r="M18" s="32"/>
      <c r="N18" s="26"/>
    </row>
    <row r="19" spans="1:14" ht="35.1" customHeight="1" x14ac:dyDescent="0.3">
      <c r="A19" s="33" t="s">
        <v>14</v>
      </c>
      <c r="B19" s="34">
        <v>755</v>
      </c>
      <c r="C19" s="35" t="s">
        <v>39</v>
      </c>
      <c r="D19" s="35" t="s">
        <v>41</v>
      </c>
      <c r="E19" s="50" t="s">
        <v>87</v>
      </c>
      <c r="F19" s="35">
        <v>120</v>
      </c>
      <c r="G19" s="246">
        <v>934276.14</v>
      </c>
      <c r="H19" s="246">
        <v>934276.14</v>
      </c>
      <c r="I19" s="246">
        <v>934276.14</v>
      </c>
      <c r="J19" s="246">
        <v>934276.14</v>
      </c>
      <c r="K19" s="246">
        <v>934276.14</v>
      </c>
      <c r="L19" s="246">
        <v>934276.14</v>
      </c>
      <c r="M19" s="32"/>
      <c r="N19" s="26"/>
    </row>
    <row r="20" spans="1:14" ht="50.1" hidden="1" customHeight="1" x14ac:dyDescent="0.3">
      <c r="A20" s="19" t="s">
        <v>53</v>
      </c>
      <c r="B20" s="23">
        <v>755</v>
      </c>
      <c r="C20" s="24" t="s">
        <v>39</v>
      </c>
      <c r="D20" s="24" t="s">
        <v>42</v>
      </c>
      <c r="E20" s="47" t="s">
        <v>132</v>
      </c>
      <c r="F20" s="47" t="s">
        <v>133</v>
      </c>
      <c r="G20" s="55">
        <f>G21</f>
        <v>0</v>
      </c>
      <c r="H20" s="55">
        <f t="shared" ref="H20:L24" si="3">H21</f>
        <v>0</v>
      </c>
      <c r="I20" s="55">
        <f>I21</f>
        <v>0</v>
      </c>
      <c r="J20" s="55">
        <f t="shared" si="3"/>
        <v>0</v>
      </c>
      <c r="K20" s="55">
        <f>K21</f>
        <v>0</v>
      </c>
      <c r="L20" s="55">
        <f t="shared" si="3"/>
        <v>0</v>
      </c>
      <c r="M20" s="32"/>
      <c r="N20" s="26"/>
    </row>
    <row r="21" spans="1:14" ht="20.100000000000001" hidden="1" customHeight="1" x14ac:dyDescent="0.3">
      <c r="A21" s="21" t="s">
        <v>88</v>
      </c>
      <c r="B21" s="27">
        <v>755</v>
      </c>
      <c r="C21" s="28" t="s">
        <v>39</v>
      </c>
      <c r="D21" s="28" t="s">
        <v>42</v>
      </c>
      <c r="E21" s="48" t="s">
        <v>89</v>
      </c>
      <c r="F21" s="28" t="s">
        <v>133</v>
      </c>
      <c r="G21" s="61">
        <f>G22</f>
        <v>0</v>
      </c>
      <c r="H21" s="61">
        <f t="shared" si="3"/>
        <v>0</v>
      </c>
      <c r="I21" s="61">
        <f>I22</f>
        <v>0</v>
      </c>
      <c r="J21" s="61">
        <f t="shared" si="3"/>
        <v>0</v>
      </c>
      <c r="K21" s="61">
        <f>K22</f>
        <v>0</v>
      </c>
      <c r="L21" s="61">
        <f t="shared" si="3"/>
        <v>0</v>
      </c>
      <c r="M21" s="32"/>
      <c r="N21" s="26"/>
    </row>
    <row r="22" spans="1:14" ht="20.100000000000001" hidden="1" customHeight="1" x14ac:dyDescent="0.3">
      <c r="A22" s="20" t="s">
        <v>90</v>
      </c>
      <c r="B22" s="29">
        <v>755</v>
      </c>
      <c r="C22" s="30" t="s">
        <v>39</v>
      </c>
      <c r="D22" s="30" t="s">
        <v>42</v>
      </c>
      <c r="E22" s="49" t="s">
        <v>91</v>
      </c>
      <c r="F22" s="30" t="s">
        <v>133</v>
      </c>
      <c r="G22" s="58">
        <f>G23</f>
        <v>0</v>
      </c>
      <c r="H22" s="58">
        <f t="shared" si="3"/>
        <v>0</v>
      </c>
      <c r="I22" s="58">
        <f>I23</f>
        <v>0</v>
      </c>
      <c r="J22" s="58">
        <f t="shared" si="3"/>
        <v>0</v>
      </c>
      <c r="K22" s="58">
        <f>K23</f>
        <v>0</v>
      </c>
      <c r="L22" s="58">
        <f t="shared" si="3"/>
        <v>0</v>
      </c>
      <c r="M22" s="32"/>
      <c r="N22" s="26"/>
    </row>
    <row r="23" spans="1:14" ht="20.100000000000001" hidden="1" customHeight="1" x14ac:dyDescent="0.3">
      <c r="A23" s="31" t="s">
        <v>92</v>
      </c>
      <c r="B23" s="29">
        <v>755</v>
      </c>
      <c r="C23" s="30" t="s">
        <v>39</v>
      </c>
      <c r="D23" s="30" t="s">
        <v>42</v>
      </c>
      <c r="E23" s="49" t="s">
        <v>93</v>
      </c>
      <c r="F23" s="30" t="s">
        <v>133</v>
      </c>
      <c r="G23" s="58">
        <f>G24</f>
        <v>0</v>
      </c>
      <c r="H23" s="58">
        <f t="shared" si="3"/>
        <v>0</v>
      </c>
      <c r="I23" s="58">
        <f>I24</f>
        <v>0</v>
      </c>
      <c r="J23" s="58">
        <f t="shared" si="3"/>
        <v>0</v>
      </c>
      <c r="K23" s="58">
        <f>K24</f>
        <v>0</v>
      </c>
      <c r="L23" s="58">
        <f t="shared" si="3"/>
        <v>0</v>
      </c>
      <c r="M23" s="32"/>
      <c r="N23" s="26"/>
    </row>
    <row r="24" spans="1:14" ht="69.900000000000006" hidden="1" customHeight="1" x14ac:dyDescent="0.3">
      <c r="A24" s="31" t="s">
        <v>13</v>
      </c>
      <c r="B24" s="29">
        <v>755</v>
      </c>
      <c r="C24" s="30" t="s">
        <v>39</v>
      </c>
      <c r="D24" s="30" t="s">
        <v>42</v>
      </c>
      <c r="E24" s="49" t="s">
        <v>93</v>
      </c>
      <c r="F24" s="42">
        <v>100</v>
      </c>
      <c r="G24" s="57">
        <f>G25</f>
        <v>0</v>
      </c>
      <c r="H24" s="57">
        <f t="shared" si="3"/>
        <v>0</v>
      </c>
      <c r="I24" s="57">
        <f>I25</f>
        <v>0</v>
      </c>
      <c r="J24" s="57">
        <f t="shared" si="3"/>
        <v>0</v>
      </c>
      <c r="K24" s="57">
        <f>K25</f>
        <v>0</v>
      </c>
      <c r="L24" s="57">
        <f t="shared" si="3"/>
        <v>0</v>
      </c>
      <c r="M24" s="32"/>
      <c r="N24" s="26"/>
    </row>
    <row r="25" spans="1:14" ht="35.1" hidden="1" customHeight="1" x14ac:dyDescent="0.3">
      <c r="A25" s="33" t="s">
        <v>14</v>
      </c>
      <c r="B25" s="34">
        <v>755</v>
      </c>
      <c r="C25" s="35" t="s">
        <v>39</v>
      </c>
      <c r="D25" s="35" t="s">
        <v>42</v>
      </c>
      <c r="E25" s="50" t="s">
        <v>93</v>
      </c>
      <c r="F25" s="35">
        <v>120</v>
      </c>
      <c r="G25" s="59"/>
      <c r="H25" s="59"/>
      <c r="I25" s="59"/>
      <c r="J25" s="59"/>
      <c r="K25" s="59"/>
      <c r="L25" s="59"/>
      <c r="M25" s="32"/>
      <c r="N25" s="26"/>
    </row>
    <row r="26" spans="1:14" ht="50.1" customHeight="1" x14ac:dyDescent="0.3">
      <c r="A26" s="22" t="s">
        <v>4</v>
      </c>
      <c r="B26" s="36">
        <v>755</v>
      </c>
      <c r="C26" s="24" t="s">
        <v>39</v>
      </c>
      <c r="D26" s="24" t="s">
        <v>43</v>
      </c>
      <c r="E26" s="47" t="s">
        <v>132</v>
      </c>
      <c r="F26" s="47" t="s">
        <v>133</v>
      </c>
      <c r="G26" s="63">
        <f>G27+G32</f>
        <v>3054218.55</v>
      </c>
      <c r="H26" s="63">
        <f t="shared" ref="H26:L26" si="4">H27+H32</f>
        <v>3054218.55</v>
      </c>
      <c r="I26" s="63">
        <f>I27+I32</f>
        <v>3054218.55</v>
      </c>
      <c r="J26" s="63">
        <f t="shared" ref="J26" si="5">J27+J32</f>
        <v>3054218.55</v>
      </c>
      <c r="K26" s="63">
        <f>K27+K32</f>
        <v>2954218.55</v>
      </c>
      <c r="L26" s="63">
        <f t="shared" si="4"/>
        <v>2954218.55</v>
      </c>
      <c r="M26" s="32"/>
      <c r="N26" s="26"/>
    </row>
    <row r="27" spans="1:14" ht="20.100000000000001" customHeight="1" x14ac:dyDescent="0.3">
      <c r="A27" s="31" t="s">
        <v>82</v>
      </c>
      <c r="B27" s="29">
        <v>755</v>
      </c>
      <c r="C27" s="30" t="s">
        <v>39</v>
      </c>
      <c r="D27" s="30" t="s">
        <v>43</v>
      </c>
      <c r="E27" s="49" t="s">
        <v>81</v>
      </c>
      <c r="F27" s="42" t="s">
        <v>133</v>
      </c>
      <c r="G27" s="57">
        <f>G28</f>
        <v>87500</v>
      </c>
      <c r="H27" s="57">
        <f t="shared" ref="H27:L30" si="6">H28</f>
        <v>87500</v>
      </c>
      <c r="I27" s="57">
        <f>I28</f>
        <v>87500</v>
      </c>
      <c r="J27" s="57">
        <f t="shared" si="6"/>
        <v>87500</v>
      </c>
      <c r="K27" s="57">
        <f>K28</f>
        <v>87500</v>
      </c>
      <c r="L27" s="57">
        <f t="shared" si="6"/>
        <v>87500</v>
      </c>
      <c r="M27" s="32"/>
      <c r="N27" s="26"/>
    </row>
    <row r="28" spans="1:14" ht="49.5" customHeight="1" x14ac:dyDescent="0.3">
      <c r="A28" s="259" t="s">
        <v>337</v>
      </c>
      <c r="B28" s="29">
        <v>755</v>
      </c>
      <c r="C28" s="30" t="s">
        <v>39</v>
      </c>
      <c r="D28" s="30" t="s">
        <v>43</v>
      </c>
      <c r="E28" s="49" t="s">
        <v>338</v>
      </c>
      <c r="F28" s="42" t="s">
        <v>133</v>
      </c>
      <c r="G28" s="57">
        <f>G29</f>
        <v>87500</v>
      </c>
      <c r="H28" s="57">
        <f t="shared" si="6"/>
        <v>87500</v>
      </c>
      <c r="I28" s="57">
        <f>I29</f>
        <v>87500</v>
      </c>
      <c r="J28" s="57">
        <f t="shared" si="6"/>
        <v>87500</v>
      </c>
      <c r="K28" s="57">
        <f>K29</f>
        <v>87500</v>
      </c>
      <c r="L28" s="57">
        <f t="shared" si="6"/>
        <v>87500</v>
      </c>
      <c r="M28" s="32"/>
      <c r="N28" s="26"/>
    </row>
    <row r="29" spans="1:14" ht="35.1" customHeight="1" x14ac:dyDescent="0.3">
      <c r="A29" s="259" t="s">
        <v>22</v>
      </c>
      <c r="B29" s="29">
        <v>755</v>
      </c>
      <c r="C29" s="30" t="s">
        <v>39</v>
      </c>
      <c r="D29" s="30" t="s">
        <v>43</v>
      </c>
      <c r="E29" s="49" t="s">
        <v>336</v>
      </c>
      <c r="F29" s="42" t="s">
        <v>133</v>
      </c>
      <c r="G29" s="57">
        <f>G30</f>
        <v>87500</v>
      </c>
      <c r="H29" s="57">
        <f t="shared" si="6"/>
        <v>87500</v>
      </c>
      <c r="I29" s="57">
        <f>I30</f>
        <v>87500</v>
      </c>
      <c r="J29" s="57">
        <f t="shared" si="6"/>
        <v>87500</v>
      </c>
      <c r="K29" s="57">
        <f>K30</f>
        <v>87500</v>
      </c>
      <c r="L29" s="57">
        <f t="shared" si="6"/>
        <v>87500</v>
      </c>
      <c r="M29" s="32"/>
      <c r="N29" s="26"/>
    </row>
    <row r="30" spans="1:14" ht="35.1" customHeight="1" x14ac:dyDescent="0.3">
      <c r="A30" s="31" t="s">
        <v>32</v>
      </c>
      <c r="B30" s="29">
        <v>755</v>
      </c>
      <c r="C30" s="30" t="s">
        <v>39</v>
      </c>
      <c r="D30" s="30" t="s">
        <v>43</v>
      </c>
      <c r="E30" s="49" t="s">
        <v>336</v>
      </c>
      <c r="F30" s="42">
        <v>200</v>
      </c>
      <c r="G30" s="57">
        <f>G31</f>
        <v>87500</v>
      </c>
      <c r="H30" s="57">
        <f t="shared" si="6"/>
        <v>87500</v>
      </c>
      <c r="I30" s="57">
        <f>I31</f>
        <v>87500</v>
      </c>
      <c r="J30" s="57">
        <f t="shared" si="6"/>
        <v>87500</v>
      </c>
      <c r="K30" s="57">
        <f>K31</f>
        <v>87500</v>
      </c>
      <c r="L30" s="57">
        <f t="shared" si="6"/>
        <v>87500</v>
      </c>
      <c r="M30" s="32"/>
      <c r="N30" s="26"/>
    </row>
    <row r="31" spans="1:14" ht="35.1" customHeight="1" x14ac:dyDescent="0.3">
      <c r="A31" s="31" t="s">
        <v>31</v>
      </c>
      <c r="B31" s="29">
        <v>755</v>
      </c>
      <c r="C31" s="30" t="s">
        <v>39</v>
      </c>
      <c r="D31" s="30" t="s">
        <v>43</v>
      </c>
      <c r="E31" s="49" t="s">
        <v>336</v>
      </c>
      <c r="F31" s="42">
        <v>240</v>
      </c>
      <c r="G31" s="57">
        <v>87500</v>
      </c>
      <c r="H31" s="57">
        <v>87500</v>
      </c>
      <c r="I31" s="57">
        <v>87500</v>
      </c>
      <c r="J31" s="57">
        <v>87500</v>
      </c>
      <c r="K31" s="57">
        <v>87500</v>
      </c>
      <c r="L31" s="57">
        <v>87500</v>
      </c>
      <c r="M31" s="32"/>
      <c r="N31" s="26"/>
    </row>
    <row r="32" spans="1:14" ht="20.100000000000001" customHeight="1" x14ac:dyDescent="0.3">
      <c r="A32" s="65" t="s">
        <v>94</v>
      </c>
      <c r="B32" s="66">
        <v>755</v>
      </c>
      <c r="C32" s="67" t="s">
        <v>39</v>
      </c>
      <c r="D32" s="67" t="s">
        <v>43</v>
      </c>
      <c r="E32" s="68" t="s">
        <v>95</v>
      </c>
      <c r="F32" s="109" t="s">
        <v>133</v>
      </c>
      <c r="G32" s="69">
        <f>G33+G40</f>
        <v>2966718.55</v>
      </c>
      <c r="H32" s="69">
        <f t="shared" ref="H32:L32" si="7">H33+H40</f>
        <v>2966718.55</v>
      </c>
      <c r="I32" s="69">
        <f t="shared" ref="I32" si="8">I33+I40</f>
        <v>2966718.55</v>
      </c>
      <c r="J32" s="69">
        <f t="shared" ref="J32" si="9">J33+J40</f>
        <v>2966718.55</v>
      </c>
      <c r="K32" s="69">
        <f t="shared" si="7"/>
        <v>2866718.55</v>
      </c>
      <c r="L32" s="69">
        <f t="shared" si="7"/>
        <v>2866718.55</v>
      </c>
      <c r="M32" s="32"/>
      <c r="N32" s="26"/>
    </row>
    <row r="33" spans="1:14" ht="35.1" customHeight="1" x14ac:dyDescent="0.3">
      <c r="A33" s="31" t="s">
        <v>54</v>
      </c>
      <c r="B33" s="29">
        <v>755</v>
      </c>
      <c r="C33" s="30" t="s">
        <v>39</v>
      </c>
      <c r="D33" s="30" t="s">
        <v>43</v>
      </c>
      <c r="E33" s="49" t="s">
        <v>96</v>
      </c>
      <c r="F33" s="30" t="s">
        <v>133</v>
      </c>
      <c r="G33" s="58">
        <f>G34+G36+G38</f>
        <v>2467424.5499999998</v>
      </c>
      <c r="H33" s="58">
        <f t="shared" ref="H33:L33" si="10">H34+H36+H38</f>
        <v>2467424.5499999998</v>
      </c>
      <c r="I33" s="58">
        <f>I34+I36+I38</f>
        <v>2467424.5499999998</v>
      </c>
      <c r="J33" s="58">
        <f t="shared" ref="J33" si="11">J34+J36+J38</f>
        <v>2467424.5499999998</v>
      </c>
      <c r="K33" s="58">
        <f>K34+K36+K38</f>
        <v>2367424.5499999998</v>
      </c>
      <c r="L33" s="58">
        <f t="shared" si="10"/>
        <v>2367424.5499999998</v>
      </c>
      <c r="M33" s="32"/>
      <c r="N33" s="26"/>
    </row>
    <row r="34" spans="1:14" ht="69.900000000000006" customHeight="1" x14ac:dyDescent="0.3">
      <c r="A34" s="31" t="s">
        <v>13</v>
      </c>
      <c r="B34" s="29">
        <v>755</v>
      </c>
      <c r="C34" s="30" t="s">
        <v>39</v>
      </c>
      <c r="D34" s="30" t="s">
        <v>43</v>
      </c>
      <c r="E34" s="49" t="s">
        <v>96</v>
      </c>
      <c r="F34" s="30">
        <v>100</v>
      </c>
      <c r="G34" s="58">
        <f>G35</f>
        <v>2194074.5499999998</v>
      </c>
      <c r="H34" s="58">
        <f t="shared" ref="H34:L34" si="12">H35</f>
        <v>1794074.55</v>
      </c>
      <c r="I34" s="58">
        <f>I35</f>
        <v>2194074.5499999998</v>
      </c>
      <c r="J34" s="58">
        <f t="shared" si="12"/>
        <v>2194074.5499999998</v>
      </c>
      <c r="K34" s="58">
        <f>K35</f>
        <v>2194074.5499999998</v>
      </c>
      <c r="L34" s="58">
        <f t="shared" si="12"/>
        <v>2194074.5499999998</v>
      </c>
      <c r="M34" s="32"/>
      <c r="N34" s="26"/>
    </row>
    <row r="35" spans="1:14" ht="35.1" customHeight="1" x14ac:dyDescent="0.3">
      <c r="A35" s="31" t="s">
        <v>14</v>
      </c>
      <c r="B35" s="29">
        <v>755</v>
      </c>
      <c r="C35" s="30" t="s">
        <v>39</v>
      </c>
      <c r="D35" s="30" t="s">
        <v>43</v>
      </c>
      <c r="E35" s="49" t="s">
        <v>96</v>
      </c>
      <c r="F35" s="30">
        <v>120</v>
      </c>
      <c r="G35" s="236">
        <v>2194074.5499999998</v>
      </c>
      <c r="H35" s="236">
        <v>1794074.55</v>
      </c>
      <c r="I35" s="236">
        <v>2194074.5499999998</v>
      </c>
      <c r="J35" s="236">
        <v>2194074.5499999998</v>
      </c>
      <c r="K35" s="236">
        <v>2194074.5499999998</v>
      </c>
      <c r="L35" s="236">
        <v>2194074.5499999998</v>
      </c>
      <c r="M35" s="32"/>
      <c r="N35" s="26"/>
    </row>
    <row r="36" spans="1:14" ht="35.1" customHeight="1" x14ac:dyDescent="0.3">
      <c r="A36" s="31" t="s">
        <v>32</v>
      </c>
      <c r="B36" s="29">
        <v>755</v>
      </c>
      <c r="C36" s="30" t="s">
        <v>39</v>
      </c>
      <c r="D36" s="30" t="s">
        <v>43</v>
      </c>
      <c r="E36" s="49" t="s">
        <v>96</v>
      </c>
      <c r="F36" s="30">
        <v>200</v>
      </c>
      <c r="G36" s="236">
        <f>G37</f>
        <v>267350</v>
      </c>
      <c r="H36" s="58">
        <f t="shared" ref="H36:L36" si="13">H37</f>
        <v>667350</v>
      </c>
      <c r="I36" s="236">
        <f t="shared" si="13"/>
        <v>267350</v>
      </c>
      <c r="J36" s="58">
        <f t="shared" si="13"/>
        <v>267350</v>
      </c>
      <c r="K36" s="236">
        <f t="shared" si="13"/>
        <v>167350</v>
      </c>
      <c r="L36" s="58">
        <f t="shared" si="13"/>
        <v>167350</v>
      </c>
      <c r="M36" s="32"/>
      <c r="N36" s="26"/>
    </row>
    <row r="37" spans="1:14" ht="35.1" customHeight="1" x14ac:dyDescent="0.3">
      <c r="A37" s="31" t="s">
        <v>31</v>
      </c>
      <c r="B37" s="29">
        <v>755</v>
      </c>
      <c r="C37" s="30" t="s">
        <v>39</v>
      </c>
      <c r="D37" s="30" t="s">
        <v>43</v>
      </c>
      <c r="E37" s="49" t="s">
        <v>96</v>
      </c>
      <c r="F37" s="30">
        <v>240</v>
      </c>
      <c r="G37" s="236">
        <v>267350</v>
      </c>
      <c r="H37" s="58">
        <v>667350</v>
      </c>
      <c r="I37" s="236">
        <v>267350</v>
      </c>
      <c r="J37" s="58">
        <v>267350</v>
      </c>
      <c r="K37" s="236">
        <v>167350</v>
      </c>
      <c r="L37" s="58">
        <v>167350</v>
      </c>
      <c r="M37" s="32"/>
      <c r="N37" s="26"/>
    </row>
    <row r="38" spans="1:14" ht="20.100000000000001" customHeight="1" x14ac:dyDescent="0.3">
      <c r="A38" s="31" t="s">
        <v>15</v>
      </c>
      <c r="B38" s="29">
        <v>755</v>
      </c>
      <c r="C38" s="30" t="s">
        <v>39</v>
      </c>
      <c r="D38" s="30" t="s">
        <v>43</v>
      </c>
      <c r="E38" s="49" t="s">
        <v>96</v>
      </c>
      <c r="F38" s="30">
        <v>800</v>
      </c>
      <c r="G38" s="236">
        <f>G39</f>
        <v>6000</v>
      </c>
      <c r="H38" s="58">
        <f t="shared" ref="H38:L38" si="14">H39</f>
        <v>6000</v>
      </c>
      <c r="I38" s="236">
        <f t="shared" si="14"/>
        <v>6000</v>
      </c>
      <c r="J38" s="58">
        <f t="shared" si="14"/>
        <v>6000</v>
      </c>
      <c r="K38" s="236">
        <f t="shared" si="14"/>
        <v>6000</v>
      </c>
      <c r="L38" s="58">
        <f t="shared" si="14"/>
        <v>6000</v>
      </c>
      <c r="M38" s="32"/>
      <c r="N38" s="26"/>
    </row>
    <row r="39" spans="1:14" ht="20.100000000000001" customHeight="1" x14ac:dyDescent="0.3">
      <c r="A39" s="31" t="s">
        <v>16</v>
      </c>
      <c r="B39" s="29">
        <v>755</v>
      </c>
      <c r="C39" s="30" t="s">
        <v>39</v>
      </c>
      <c r="D39" s="30" t="s">
        <v>43</v>
      </c>
      <c r="E39" s="49" t="s">
        <v>96</v>
      </c>
      <c r="F39" s="30">
        <v>850</v>
      </c>
      <c r="G39" s="236">
        <v>6000</v>
      </c>
      <c r="H39" s="58">
        <v>6000</v>
      </c>
      <c r="I39" s="236">
        <v>6000</v>
      </c>
      <c r="J39" s="58">
        <v>6000</v>
      </c>
      <c r="K39" s="236">
        <v>6000</v>
      </c>
      <c r="L39" s="58">
        <v>6000</v>
      </c>
      <c r="M39" s="32"/>
      <c r="N39" s="26"/>
    </row>
    <row r="40" spans="1:14" ht="48.75" customHeight="1" x14ac:dyDescent="0.3">
      <c r="A40" s="31" t="s">
        <v>320</v>
      </c>
      <c r="B40" s="29">
        <v>755</v>
      </c>
      <c r="C40" s="30" t="s">
        <v>39</v>
      </c>
      <c r="D40" s="30" t="s">
        <v>43</v>
      </c>
      <c r="E40" s="49" t="s">
        <v>317</v>
      </c>
      <c r="F40" s="30" t="s">
        <v>133</v>
      </c>
      <c r="G40" s="58">
        <f>G41</f>
        <v>499294</v>
      </c>
      <c r="H40" s="58">
        <f t="shared" ref="H40:L41" si="15">H41</f>
        <v>499294</v>
      </c>
      <c r="I40" s="58">
        <f>I41</f>
        <v>499294</v>
      </c>
      <c r="J40" s="58">
        <f t="shared" si="15"/>
        <v>499294</v>
      </c>
      <c r="K40" s="58">
        <f>K41</f>
        <v>499294</v>
      </c>
      <c r="L40" s="58">
        <f t="shared" si="15"/>
        <v>499294</v>
      </c>
      <c r="M40" s="32"/>
      <c r="N40" s="26"/>
    </row>
    <row r="41" spans="1:14" ht="20.100000000000001" customHeight="1" x14ac:dyDescent="0.3">
      <c r="A41" s="31" t="s">
        <v>7</v>
      </c>
      <c r="B41" s="29">
        <v>755</v>
      </c>
      <c r="C41" s="30" t="s">
        <v>39</v>
      </c>
      <c r="D41" s="30" t="s">
        <v>43</v>
      </c>
      <c r="E41" s="49" t="s">
        <v>317</v>
      </c>
      <c r="F41" s="30">
        <v>500</v>
      </c>
      <c r="G41" s="58">
        <f>G42</f>
        <v>499294</v>
      </c>
      <c r="H41" s="58">
        <f t="shared" si="15"/>
        <v>499294</v>
      </c>
      <c r="I41" s="58">
        <f>I42</f>
        <v>499294</v>
      </c>
      <c r="J41" s="58">
        <f t="shared" si="15"/>
        <v>499294</v>
      </c>
      <c r="K41" s="58">
        <f>K42</f>
        <v>499294</v>
      </c>
      <c r="L41" s="58">
        <f t="shared" si="15"/>
        <v>499294</v>
      </c>
      <c r="M41" s="32"/>
      <c r="N41" s="26"/>
    </row>
    <row r="42" spans="1:14" ht="20.100000000000001" customHeight="1" x14ac:dyDescent="0.3">
      <c r="A42" s="31" t="s">
        <v>18</v>
      </c>
      <c r="B42" s="29">
        <v>755</v>
      </c>
      <c r="C42" s="30" t="s">
        <v>39</v>
      </c>
      <c r="D42" s="30" t="s">
        <v>43</v>
      </c>
      <c r="E42" s="49" t="s">
        <v>317</v>
      </c>
      <c r="F42" s="30">
        <v>540</v>
      </c>
      <c r="G42" s="236">
        <v>499294</v>
      </c>
      <c r="H42" s="236">
        <v>499294</v>
      </c>
      <c r="I42" s="236">
        <v>499294</v>
      </c>
      <c r="J42" s="236">
        <v>499294</v>
      </c>
      <c r="K42" s="236">
        <v>499294</v>
      </c>
      <c r="L42" s="236">
        <v>499294</v>
      </c>
      <c r="M42" s="32"/>
      <c r="N42" s="26"/>
    </row>
    <row r="43" spans="1:14" ht="50.1" customHeight="1" x14ac:dyDescent="0.3">
      <c r="A43" s="19" t="s">
        <v>23</v>
      </c>
      <c r="B43" s="36">
        <v>755</v>
      </c>
      <c r="C43" s="24" t="s">
        <v>39</v>
      </c>
      <c r="D43" s="24" t="s">
        <v>44</v>
      </c>
      <c r="E43" s="47" t="s">
        <v>132</v>
      </c>
      <c r="F43" s="47" t="s">
        <v>133</v>
      </c>
      <c r="G43" s="63">
        <f>G44</f>
        <v>65233</v>
      </c>
      <c r="H43" s="63">
        <f t="shared" ref="H43:L47" si="16">H44</f>
        <v>65233</v>
      </c>
      <c r="I43" s="63">
        <f>I44</f>
        <v>65233</v>
      </c>
      <c r="J43" s="63">
        <f t="shared" si="16"/>
        <v>65233</v>
      </c>
      <c r="K43" s="63">
        <f>K44</f>
        <v>65233</v>
      </c>
      <c r="L43" s="63">
        <f t="shared" si="16"/>
        <v>65233</v>
      </c>
      <c r="M43" s="32"/>
      <c r="N43" s="26"/>
    </row>
    <row r="44" spans="1:14" ht="20.100000000000001" customHeight="1" x14ac:dyDescent="0.3">
      <c r="A44" s="21" t="s">
        <v>97</v>
      </c>
      <c r="B44" s="27">
        <v>755</v>
      </c>
      <c r="C44" s="28" t="s">
        <v>39</v>
      </c>
      <c r="D44" s="28" t="s">
        <v>44</v>
      </c>
      <c r="E44" s="48" t="s">
        <v>98</v>
      </c>
      <c r="F44" s="108" t="s">
        <v>133</v>
      </c>
      <c r="G44" s="56">
        <f>G45</f>
        <v>65233</v>
      </c>
      <c r="H44" s="56">
        <f t="shared" si="16"/>
        <v>65233</v>
      </c>
      <c r="I44" s="56">
        <f>I45</f>
        <v>65233</v>
      </c>
      <c r="J44" s="56">
        <f t="shared" si="16"/>
        <v>65233</v>
      </c>
      <c r="K44" s="56">
        <f>K45</f>
        <v>65233</v>
      </c>
      <c r="L44" s="56">
        <f t="shared" si="16"/>
        <v>65233</v>
      </c>
      <c r="M44" s="32"/>
      <c r="N44" s="26"/>
    </row>
    <row r="45" spans="1:14" ht="20.100000000000001" customHeight="1" x14ac:dyDescent="0.3">
      <c r="A45" s="31" t="s">
        <v>99</v>
      </c>
      <c r="B45" s="29">
        <v>755</v>
      </c>
      <c r="C45" s="30" t="s">
        <v>39</v>
      </c>
      <c r="D45" s="30" t="s">
        <v>44</v>
      </c>
      <c r="E45" s="49" t="s">
        <v>100</v>
      </c>
      <c r="F45" s="42" t="s">
        <v>133</v>
      </c>
      <c r="G45" s="57">
        <f>G46</f>
        <v>65233</v>
      </c>
      <c r="H45" s="57">
        <f t="shared" si="16"/>
        <v>65233</v>
      </c>
      <c r="I45" s="57">
        <f t="shared" si="16"/>
        <v>65233</v>
      </c>
      <c r="J45" s="57">
        <f t="shared" si="16"/>
        <v>65233</v>
      </c>
      <c r="K45" s="57">
        <f t="shared" si="16"/>
        <v>65233</v>
      </c>
      <c r="L45" s="57">
        <f t="shared" si="16"/>
        <v>65233</v>
      </c>
      <c r="M45" s="32"/>
      <c r="N45" s="26"/>
    </row>
    <row r="46" spans="1:14" ht="48.75" customHeight="1" x14ac:dyDescent="0.3">
      <c r="A46" s="65" t="s">
        <v>319</v>
      </c>
      <c r="B46" s="66">
        <v>755</v>
      </c>
      <c r="C46" s="67" t="s">
        <v>39</v>
      </c>
      <c r="D46" s="67" t="s">
        <v>44</v>
      </c>
      <c r="E46" s="68" t="s">
        <v>318</v>
      </c>
      <c r="F46" s="109" t="s">
        <v>133</v>
      </c>
      <c r="G46" s="69">
        <f>G47</f>
        <v>65233</v>
      </c>
      <c r="H46" s="69">
        <f t="shared" si="16"/>
        <v>65233</v>
      </c>
      <c r="I46" s="69">
        <f>I47</f>
        <v>65233</v>
      </c>
      <c r="J46" s="69">
        <f t="shared" si="16"/>
        <v>65233</v>
      </c>
      <c r="K46" s="69">
        <f>K47</f>
        <v>65233</v>
      </c>
      <c r="L46" s="69">
        <f t="shared" si="16"/>
        <v>65233</v>
      </c>
      <c r="M46" s="32"/>
      <c r="N46" s="26"/>
    </row>
    <row r="47" spans="1:14" ht="20.100000000000001" customHeight="1" x14ac:dyDescent="0.3">
      <c r="A47" s="31" t="s">
        <v>7</v>
      </c>
      <c r="B47" s="29">
        <v>755</v>
      </c>
      <c r="C47" s="30" t="s">
        <v>39</v>
      </c>
      <c r="D47" s="30" t="s">
        <v>44</v>
      </c>
      <c r="E47" s="49" t="s">
        <v>318</v>
      </c>
      <c r="F47" s="42">
        <v>500</v>
      </c>
      <c r="G47" s="57">
        <f>G48</f>
        <v>65233</v>
      </c>
      <c r="H47" s="57">
        <f t="shared" si="16"/>
        <v>65233</v>
      </c>
      <c r="I47" s="57">
        <f>I48</f>
        <v>65233</v>
      </c>
      <c r="J47" s="57">
        <f t="shared" si="16"/>
        <v>65233</v>
      </c>
      <c r="K47" s="57">
        <f>K48</f>
        <v>65233</v>
      </c>
      <c r="L47" s="57">
        <f t="shared" si="16"/>
        <v>65233</v>
      </c>
      <c r="M47" s="32"/>
      <c r="N47" s="26"/>
    </row>
    <row r="48" spans="1:14" ht="20.100000000000001" customHeight="1" x14ac:dyDescent="0.3">
      <c r="A48" s="33" t="s">
        <v>18</v>
      </c>
      <c r="B48" s="34">
        <v>755</v>
      </c>
      <c r="C48" s="35" t="s">
        <v>39</v>
      </c>
      <c r="D48" s="35" t="s">
        <v>44</v>
      </c>
      <c r="E48" s="49" t="s">
        <v>318</v>
      </c>
      <c r="F48" s="43">
        <v>540</v>
      </c>
      <c r="G48" s="238">
        <v>65233</v>
      </c>
      <c r="H48" s="238">
        <v>65233</v>
      </c>
      <c r="I48" s="238">
        <v>65233</v>
      </c>
      <c r="J48" s="238">
        <v>65233</v>
      </c>
      <c r="K48" s="238">
        <v>65233</v>
      </c>
      <c r="L48" s="238">
        <v>65233</v>
      </c>
      <c r="M48" s="32"/>
      <c r="N48" s="26"/>
    </row>
    <row r="49" spans="1:14" ht="20.100000000000001" customHeight="1" x14ac:dyDescent="0.3">
      <c r="A49" s="22" t="s">
        <v>24</v>
      </c>
      <c r="B49" s="36">
        <v>755</v>
      </c>
      <c r="C49" s="24" t="s">
        <v>39</v>
      </c>
      <c r="D49" s="24" t="s">
        <v>45</v>
      </c>
      <c r="E49" s="47" t="s">
        <v>132</v>
      </c>
      <c r="F49" s="47" t="s">
        <v>133</v>
      </c>
      <c r="G49" s="63">
        <f>G50</f>
        <v>5000</v>
      </c>
      <c r="H49" s="63">
        <f t="shared" ref="H49:L52" si="17">H50</f>
        <v>5000</v>
      </c>
      <c r="I49" s="63">
        <f>I50</f>
        <v>5000</v>
      </c>
      <c r="J49" s="63">
        <f t="shared" si="17"/>
        <v>5000</v>
      </c>
      <c r="K49" s="63">
        <f>K50</f>
        <v>5000</v>
      </c>
      <c r="L49" s="63">
        <f t="shared" si="17"/>
        <v>5000</v>
      </c>
      <c r="M49" s="32"/>
      <c r="N49" s="26"/>
    </row>
    <row r="50" spans="1:14" ht="20.100000000000001" customHeight="1" x14ac:dyDescent="0.3">
      <c r="A50" s="21" t="s">
        <v>55</v>
      </c>
      <c r="B50" s="27">
        <v>755</v>
      </c>
      <c r="C50" s="28" t="s">
        <v>39</v>
      </c>
      <c r="D50" s="28" t="s">
        <v>45</v>
      </c>
      <c r="E50" s="48" t="s">
        <v>136</v>
      </c>
      <c r="F50" s="108" t="s">
        <v>133</v>
      </c>
      <c r="G50" s="56">
        <f>G51</f>
        <v>5000</v>
      </c>
      <c r="H50" s="56">
        <f t="shared" si="17"/>
        <v>5000</v>
      </c>
      <c r="I50" s="56">
        <f>I51</f>
        <v>5000</v>
      </c>
      <c r="J50" s="56">
        <f t="shared" si="17"/>
        <v>5000</v>
      </c>
      <c r="K50" s="56">
        <f>K51</f>
        <v>5000</v>
      </c>
      <c r="L50" s="56">
        <f t="shared" si="17"/>
        <v>5000</v>
      </c>
      <c r="M50" s="32"/>
      <c r="N50" s="26"/>
    </row>
    <row r="51" spans="1:14" ht="20.100000000000001" customHeight="1" x14ac:dyDescent="0.3">
      <c r="A51" s="31" t="s">
        <v>134</v>
      </c>
      <c r="B51" s="29">
        <v>755</v>
      </c>
      <c r="C51" s="30" t="s">
        <v>39</v>
      </c>
      <c r="D51" s="30" t="s">
        <v>45</v>
      </c>
      <c r="E51" s="49" t="s">
        <v>101</v>
      </c>
      <c r="F51" s="42" t="s">
        <v>133</v>
      </c>
      <c r="G51" s="57">
        <f>G52</f>
        <v>5000</v>
      </c>
      <c r="H51" s="57">
        <f t="shared" si="17"/>
        <v>5000</v>
      </c>
      <c r="I51" s="57">
        <f>I52</f>
        <v>5000</v>
      </c>
      <c r="J51" s="57">
        <f t="shared" si="17"/>
        <v>5000</v>
      </c>
      <c r="K51" s="57">
        <f>K52</f>
        <v>5000</v>
      </c>
      <c r="L51" s="57">
        <f t="shared" si="17"/>
        <v>5000</v>
      </c>
      <c r="M51" s="32"/>
      <c r="N51" s="26"/>
    </row>
    <row r="52" spans="1:14" ht="20.100000000000001" customHeight="1" x14ac:dyDescent="0.3">
      <c r="A52" s="31" t="s">
        <v>15</v>
      </c>
      <c r="B52" s="29">
        <v>755</v>
      </c>
      <c r="C52" s="30" t="s">
        <v>39</v>
      </c>
      <c r="D52" s="30" t="s">
        <v>45</v>
      </c>
      <c r="E52" s="49" t="s">
        <v>101</v>
      </c>
      <c r="F52" s="42">
        <v>800</v>
      </c>
      <c r="G52" s="57">
        <f>G53</f>
        <v>5000</v>
      </c>
      <c r="H52" s="57">
        <f t="shared" si="17"/>
        <v>5000</v>
      </c>
      <c r="I52" s="57">
        <f>I53</f>
        <v>5000</v>
      </c>
      <c r="J52" s="57">
        <f t="shared" si="17"/>
        <v>5000</v>
      </c>
      <c r="K52" s="57">
        <f>K53</f>
        <v>5000</v>
      </c>
      <c r="L52" s="57">
        <f t="shared" si="17"/>
        <v>5000</v>
      </c>
      <c r="M52" s="32"/>
      <c r="N52" s="26"/>
    </row>
    <row r="53" spans="1:14" ht="20.100000000000001" customHeight="1" x14ac:dyDescent="0.3">
      <c r="A53" s="33" t="s">
        <v>25</v>
      </c>
      <c r="B53" s="34">
        <v>755</v>
      </c>
      <c r="C53" s="35" t="s">
        <v>39</v>
      </c>
      <c r="D53" s="35" t="s">
        <v>45</v>
      </c>
      <c r="E53" s="50" t="s">
        <v>101</v>
      </c>
      <c r="F53" s="43">
        <v>870</v>
      </c>
      <c r="G53" s="62">
        <v>5000</v>
      </c>
      <c r="H53" s="62">
        <v>5000</v>
      </c>
      <c r="I53" s="62">
        <v>5000</v>
      </c>
      <c r="J53" s="62">
        <v>5000</v>
      </c>
      <c r="K53" s="62">
        <v>5000</v>
      </c>
      <c r="L53" s="62">
        <v>5000</v>
      </c>
      <c r="M53" s="32"/>
      <c r="N53" s="26"/>
    </row>
    <row r="54" spans="1:14" ht="20.100000000000001" customHeight="1" x14ac:dyDescent="0.3">
      <c r="A54" s="22" t="s">
        <v>5</v>
      </c>
      <c r="B54" s="36">
        <v>755</v>
      </c>
      <c r="C54" s="24" t="s">
        <v>39</v>
      </c>
      <c r="D54" s="24" t="s">
        <v>46</v>
      </c>
      <c r="E54" s="47" t="s">
        <v>132</v>
      </c>
      <c r="F54" s="47" t="s">
        <v>133</v>
      </c>
      <c r="G54" s="63">
        <f>G55</f>
        <v>10000</v>
      </c>
      <c r="H54" s="63">
        <f t="shared" ref="H54:L55" si="18">H55</f>
        <v>10000</v>
      </c>
      <c r="I54" s="63">
        <f>I55</f>
        <v>0</v>
      </c>
      <c r="J54" s="63">
        <f t="shared" si="18"/>
        <v>0</v>
      </c>
      <c r="K54" s="63">
        <f>K55</f>
        <v>0</v>
      </c>
      <c r="L54" s="63">
        <f t="shared" si="18"/>
        <v>0</v>
      </c>
      <c r="M54" s="32"/>
      <c r="N54" s="26"/>
    </row>
    <row r="55" spans="1:14" ht="20.100000000000001" customHeight="1" x14ac:dyDescent="0.3">
      <c r="A55" s="65" t="s">
        <v>94</v>
      </c>
      <c r="B55" s="27">
        <v>755</v>
      </c>
      <c r="C55" s="28" t="s">
        <v>39</v>
      </c>
      <c r="D55" s="28" t="s">
        <v>46</v>
      </c>
      <c r="E55" s="48" t="s">
        <v>95</v>
      </c>
      <c r="F55" s="108" t="s">
        <v>133</v>
      </c>
      <c r="G55" s="64">
        <f>G56</f>
        <v>10000</v>
      </c>
      <c r="H55" s="64">
        <f t="shared" si="18"/>
        <v>10000</v>
      </c>
      <c r="I55" s="64">
        <f>I56</f>
        <v>0</v>
      </c>
      <c r="J55" s="64">
        <f t="shared" si="18"/>
        <v>0</v>
      </c>
      <c r="K55" s="64">
        <f>K56</f>
        <v>0</v>
      </c>
      <c r="L55" s="64">
        <f t="shared" si="18"/>
        <v>0</v>
      </c>
      <c r="M55" s="32"/>
      <c r="N55" s="26"/>
    </row>
    <row r="56" spans="1:14" ht="20.100000000000001" customHeight="1" x14ac:dyDescent="0.3">
      <c r="A56" s="20" t="s">
        <v>102</v>
      </c>
      <c r="B56" s="29">
        <v>755</v>
      </c>
      <c r="C56" s="30" t="s">
        <v>39</v>
      </c>
      <c r="D56" s="30" t="s">
        <v>46</v>
      </c>
      <c r="E56" s="261" t="s">
        <v>351</v>
      </c>
      <c r="F56" s="42" t="s">
        <v>133</v>
      </c>
      <c r="G56" s="57">
        <f>G57+G59</f>
        <v>10000</v>
      </c>
      <c r="H56" s="57">
        <f t="shared" ref="H56:L56" si="19">H57+H59</f>
        <v>10000</v>
      </c>
      <c r="I56" s="57">
        <f>I57+I59</f>
        <v>0</v>
      </c>
      <c r="J56" s="57">
        <f t="shared" ref="J56" si="20">J57+J59</f>
        <v>0</v>
      </c>
      <c r="K56" s="57">
        <f>K57+K59</f>
        <v>0</v>
      </c>
      <c r="L56" s="57">
        <f t="shared" si="19"/>
        <v>0</v>
      </c>
      <c r="M56" s="32"/>
      <c r="N56" s="26"/>
    </row>
    <row r="57" spans="1:14" ht="35.1" customHeight="1" x14ac:dyDescent="0.3">
      <c r="A57" s="31" t="s">
        <v>32</v>
      </c>
      <c r="B57" s="29">
        <v>755</v>
      </c>
      <c r="C57" s="30" t="s">
        <v>39</v>
      </c>
      <c r="D57" s="30" t="s">
        <v>46</v>
      </c>
      <c r="E57" s="261" t="s">
        <v>351</v>
      </c>
      <c r="F57" s="42">
        <v>200</v>
      </c>
      <c r="G57" s="57">
        <f>G58</f>
        <v>10000</v>
      </c>
      <c r="H57" s="57">
        <f t="shared" ref="H57:L57" si="21">H58</f>
        <v>10000</v>
      </c>
      <c r="I57" s="57">
        <f>I58</f>
        <v>0</v>
      </c>
      <c r="J57" s="57">
        <f t="shared" si="21"/>
        <v>0</v>
      </c>
      <c r="K57" s="57">
        <f>K58</f>
        <v>0</v>
      </c>
      <c r="L57" s="57">
        <f t="shared" si="21"/>
        <v>0</v>
      </c>
      <c r="M57" s="32"/>
      <c r="N57" s="26"/>
    </row>
    <row r="58" spans="1:14" ht="35.1" customHeight="1" x14ac:dyDescent="0.3">
      <c r="A58" s="31" t="s">
        <v>31</v>
      </c>
      <c r="B58" s="29">
        <v>755</v>
      </c>
      <c r="C58" s="30" t="s">
        <v>39</v>
      </c>
      <c r="D58" s="30" t="s">
        <v>46</v>
      </c>
      <c r="E58" s="261" t="s">
        <v>351</v>
      </c>
      <c r="F58" s="42">
        <v>240</v>
      </c>
      <c r="G58" s="237">
        <v>10000</v>
      </c>
      <c r="H58" s="57">
        <v>10000</v>
      </c>
      <c r="I58" s="237">
        <v>0</v>
      </c>
      <c r="J58" s="57">
        <v>0</v>
      </c>
      <c r="K58" s="237">
        <v>0</v>
      </c>
      <c r="L58" s="57">
        <v>0</v>
      </c>
      <c r="M58" s="32"/>
      <c r="N58" s="26"/>
    </row>
    <row r="59" spans="1:14" ht="20.100000000000001" hidden="1" customHeight="1" x14ac:dyDescent="0.3">
      <c r="A59" s="65" t="s">
        <v>15</v>
      </c>
      <c r="B59" s="66">
        <v>755</v>
      </c>
      <c r="C59" s="67" t="s">
        <v>39</v>
      </c>
      <c r="D59" s="67" t="s">
        <v>46</v>
      </c>
      <c r="E59" s="68" t="s">
        <v>103</v>
      </c>
      <c r="F59" s="67">
        <v>800</v>
      </c>
      <c r="G59" s="239">
        <f>G61+G60</f>
        <v>0</v>
      </c>
      <c r="H59" s="70">
        <f t="shared" ref="H59:L59" si="22">H61+H60</f>
        <v>0</v>
      </c>
      <c r="I59" s="239">
        <f t="shared" ref="I59:J59" si="23">I61+I60</f>
        <v>0</v>
      </c>
      <c r="J59" s="70">
        <f t="shared" si="23"/>
        <v>0</v>
      </c>
      <c r="K59" s="239">
        <f t="shared" si="22"/>
        <v>0</v>
      </c>
      <c r="L59" s="70">
        <f t="shared" si="22"/>
        <v>0</v>
      </c>
      <c r="M59" s="32"/>
      <c r="N59" s="26"/>
    </row>
    <row r="60" spans="1:14" ht="20.100000000000001" hidden="1" customHeight="1" x14ac:dyDescent="0.3">
      <c r="A60" s="65" t="s">
        <v>150</v>
      </c>
      <c r="B60" s="66">
        <v>755</v>
      </c>
      <c r="C60" s="67" t="s">
        <v>39</v>
      </c>
      <c r="D60" s="67" t="s">
        <v>46</v>
      </c>
      <c r="E60" s="68" t="s">
        <v>103</v>
      </c>
      <c r="F60" s="67" t="s">
        <v>151</v>
      </c>
      <c r="G60" s="239">
        <v>0</v>
      </c>
      <c r="H60" s="70">
        <v>0</v>
      </c>
      <c r="I60" s="239">
        <v>0</v>
      </c>
      <c r="J60" s="239">
        <v>0</v>
      </c>
      <c r="K60" s="239">
        <v>0</v>
      </c>
      <c r="L60" s="239">
        <v>0</v>
      </c>
      <c r="M60" s="26"/>
    </row>
    <row r="61" spans="1:14" ht="20.100000000000001" hidden="1" customHeight="1" x14ac:dyDescent="0.3">
      <c r="A61" s="31" t="s">
        <v>16</v>
      </c>
      <c r="B61" s="29">
        <v>755</v>
      </c>
      <c r="C61" s="30" t="s">
        <v>39</v>
      </c>
      <c r="D61" s="30" t="s">
        <v>46</v>
      </c>
      <c r="E61" s="49" t="s">
        <v>103</v>
      </c>
      <c r="F61" s="30">
        <v>850</v>
      </c>
      <c r="G61" s="236">
        <v>0</v>
      </c>
      <c r="H61" s="58">
        <v>0</v>
      </c>
      <c r="I61" s="236">
        <v>0</v>
      </c>
      <c r="J61" s="58">
        <v>0</v>
      </c>
      <c r="K61" s="236">
        <v>0</v>
      </c>
      <c r="L61" s="58">
        <v>0</v>
      </c>
      <c r="M61" s="32"/>
      <c r="N61" s="26"/>
    </row>
    <row r="62" spans="1:14" ht="20.100000000000001" customHeight="1" x14ac:dyDescent="0.3">
      <c r="A62" s="22" t="s">
        <v>26</v>
      </c>
      <c r="B62" s="36">
        <v>755</v>
      </c>
      <c r="C62" s="24" t="s">
        <v>41</v>
      </c>
      <c r="D62" s="24" t="s">
        <v>40</v>
      </c>
      <c r="E62" s="47" t="s">
        <v>132</v>
      </c>
      <c r="F62" s="47" t="s">
        <v>133</v>
      </c>
      <c r="G62" s="63">
        <f>G63</f>
        <v>215472.52</v>
      </c>
      <c r="H62" s="63">
        <f t="shared" ref="H62:L64" si="24">H63</f>
        <v>222747.02</v>
      </c>
      <c r="I62" s="63">
        <f>I63</f>
        <v>223916.16</v>
      </c>
      <c r="J62" s="63">
        <f t="shared" si="24"/>
        <v>243786.65</v>
      </c>
      <c r="K62" s="63">
        <f>K63</f>
        <v>233844.66999999998</v>
      </c>
      <c r="L62" s="63">
        <f t="shared" si="24"/>
        <v>266260.20999999996</v>
      </c>
      <c r="M62" s="32"/>
      <c r="N62" s="26"/>
    </row>
    <row r="63" spans="1:14" ht="20.100000000000001" customHeight="1" x14ac:dyDescent="0.3">
      <c r="A63" s="22" t="s">
        <v>27</v>
      </c>
      <c r="B63" s="36">
        <v>755</v>
      </c>
      <c r="C63" s="24" t="s">
        <v>41</v>
      </c>
      <c r="D63" s="24" t="s">
        <v>42</v>
      </c>
      <c r="E63" s="47" t="s">
        <v>132</v>
      </c>
      <c r="F63" s="47" t="s">
        <v>133</v>
      </c>
      <c r="G63" s="63">
        <f>G64</f>
        <v>215472.52</v>
      </c>
      <c r="H63" s="63">
        <f t="shared" si="24"/>
        <v>222747.02</v>
      </c>
      <c r="I63" s="63">
        <f>I64</f>
        <v>223916.16</v>
      </c>
      <c r="J63" s="63">
        <f t="shared" si="24"/>
        <v>243786.65</v>
      </c>
      <c r="K63" s="63">
        <f>K64</f>
        <v>233844.66999999998</v>
      </c>
      <c r="L63" s="63">
        <f t="shared" si="24"/>
        <v>266260.20999999996</v>
      </c>
      <c r="M63" s="32"/>
      <c r="N63" s="26"/>
    </row>
    <row r="64" spans="1:14" ht="20.100000000000001" customHeight="1" x14ac:dyDescent="0.3">
      <c r="A64" s="39" t="s">
        <v>84</v>
      </c>
      <c r="B64" s="27">
        <v>755</v>
      </c>
      <c r="C64" s="28" t="s">
        <v>41</v>
      </c>
      <c r="D64" s="28" t="s">
        <v>42</v>
      </c>
      <c r="E64" s="48" t="s">
        <v>83</v>
      </c>
      <c r="F64" s="108" t="s">
        <v>133</v>
      </c>
      <c r="G64" s="56">
        <f>G65</f>
        <v>215472.52</v>
      </c>
      <c r="H64" s="56">
        <f t="shared" si="24"/>
        <v>222747.02</v>
      </c>
      <c r="I64" s="56">
        <f>I65</f>
        <v>223916.16</v>
      </c>
      <c r="J64" s="56">
        <f t="shared" si="24"/>
        <v>243786.65</v>
      </c>
      <c r="K64" s="56">
        <f>K65</f>
        <v>233844.66999999998</v>
      </c>
      <c r="L64" s="56">
        <f t="shared" si="24"/>
        <v>266260.20999999996</v>
      </c>
      <c r="M64" s="32"/>
      <c r="N64" s="26"/>
    </row>
    <row r="65" spans="1:14" ht="73.5" customHeight="1" x14ac:dyDescent="0.3">
      <c r="A65" s="260" t="s">
        <v>340</v>
      </c>
      <c r="B65" s="29">
        <v>755</v>
      </c>
      <c r="C65" s="30" t="s">
        <v>41</v>
      </c>
      <c r="D65" s="30" t="s">
        <v>42</v>
      </c>
      <c r="E65" s="49" t="s">
        <v>339</v>
      </c>
      <c r="F65" s="30" t="s">
        <v>133</v>
      </c>
      <c r="G65" s="58">
        <f>G66+G68</f>
        <v>215472.52</v>
      </c>
      <c r="H65" s="58">
        <f t="shared" ref="H65:L65" si="25">H66+H68</f>
        <v>222747.02</v>
      </c>
      <c r="I65" s="58">
        <f>I66+I68</f>
        <v>223916.16</v>
      </c>
      <c r="J65" s="58">
        <f t="shared" ref="J65" si="26">J66+J68</f>
        <v>243786.65</v>
      </c>
      <c r="K65" s="58">
        <f>K66+K68</f>
        <v>233844.66999999998</v>
      </c>
      <c r="L65" s="58">
        <f t="shared" si="25"/>
        <v>266260.20999999996</v>
      </c>
      <c r="M65" s="32"/>
      <c r="N65" s="26"/>
    </row>
    <row r="66" spans="1:14" ht="69.900000000000006" customHeight="1" x14ac:dyDescent="0.3">
      <c r="A66" s="31" t="s">
        <v>13</v>
      </c>
      <c r="B66" s="29">
        <v>755</v>
      </c>
      <c r="C66" s="30" t="s">
        <v>41</v>
      </c>
      <c r="D66" s="30" t="s">
        <v>42</v>
      </c>
      <c r="E66" s="49" t="s">
        <v>339</v>
      </c>
      <c r="F66" s="30">
        <v>100</v>
      </c>
      <c r="G66" s="58">
        <f>G67</f>
        <v>206477.53</v>
      </c>
      <c r="H66" s="58">
        <f t="shared" ref="H66:L66" si="27">H67</f>
        <v>206477.53</v>
      </c>
      <c r="I66" s="58">
        <f>I67</f>
        <v>214740.03</v>
      </c>
      <c r="J66" s="58">
        <f t="shared" si="27"/>
        <v>214740.03</v>
      </c>
      <c r="K66" s="58">
        <f>K67</f>
        <v>223352.21</v>
      </c>
      <c r="L66" s="58">
        <f t="shared" si="27"/>
        <v>223352.21</v>
      </c>
      <c r="M66" s="32"/>
      <c r="N66" s="26"/>
    </row>
    <row r="67" spans="1:14" ht="35.1" customHeight="1" x14ac:dyDescent="0.3">
      <c r="A67" s="31" t="s">
        <v>14</v>
      </c>
      <c r="B67" s="29">
        <v>755</v>
      </c>
      <c r="C67" s="30" t="s">
        <v>41</v>
      </c>
      <c r="D67" s="30" t="s">
        <v>42</v>
      </c>
      <c r="E67" s="49" t="s">
        <v>339</v>
      </c>
      <c r="F67" s="30">
        <v>120</v>
      </c>
      <c r="G67" s="237">
        <v>206477.53</v>
      </c>
      <c r="H67" s="58">
        <v>206477.53</v>
      </c>
      <c r="I67" s="237">
        <v>214740.03</v>
      </c>
      <c r="J67" s="58">
        <v>214740.03</v>
      </c>
      <c r="K67" s="237">
        <v>223352.21</v>
      </c>
      <c r="L67" s="58">
        <v>223352.21</v>
      </c>
      <c r="M67" s="32"/>
      <c r="N67" s="26"/>
    </row>
    <row r="68" spans="1:14" ht="35.1" customHeight="1" x14ac:dyDescent="0.3">
      <c r="A68" s="31" t="s">
        <v>32</v>
      </c>
      <c r="B68" s="29">
        <v>755</v>
      </c>
      <c r="C68" s="30" t="s">
        <v>41</v>
      </c>
      <c r="D68" s="30" t="s">
        <v>42</v>
      </c>
      <c r="E68" s="49" t="s">
        <v>339</v>
      </c>
      <c r="F68" s="42">
        <v>200</v>
      </c>
      <c r="G68" s="237">
        <f>G69</f>
        <v>8994.99</v>
      </c>
      <c r="H68" s="57">
        <f t="shared" ref="H68:L68" si="28">H69</f>
        <v>16269.49</v>
      </c>
      <c r="I68" s="237">
        <f t="shared" si="28"/>
        <v>9176.1299999999992</v>
      </c>
      <c r="J68" s="57">
        <f t="shared" si="28"/>
        <v>29046.62</v>
      </c>
      <c r="K68" s="237">
        <f t="shared" si="28"/>
        <v>10492.46</v>
      </c>
      <c r="L68" s="57">
        <f t="shared" si="28"/>
        <v>42908</v>
      </c>
      <c r="M68" s="32"/>
      <c r="N68" s="26"/>
    </row>
    <row r="69" spans="1:14" ht="35.1" customHeight="1" x14ac:dyDescent="0.3">
      <c r="A69" s="33" t="s">
        <v>31</v>
      </c>
      <c r="B69" s="34">
        <v>755</v>
      </c>
      <c r="C69" s="35" t="s">
        <v>41</v>
      </c>
      <c r="D69" s="35" t="s">
        <v>42</v>
      </c>
      <c r="E69" s="49" t="s">
        <v>339</v>
      </c>
      <c r="F69" s="43">
        <v>240</v>
      </c>
      <c r="G69" s="236">
        <v>8994.99</v>
      </c>
      <c r="H69" s="62">
        <v>16269.49</v>
      </c>
      <c r="I69" s="236">
        <v>9176.1299999999992</v>
      </c>
      <c r="J69" s="62">
        <v>29046.62</v>
      </c>
      <c r="K69" s="236">
        <v>10492.46</v>
      </c>
      <c r="L69" s="62">
        <v>42908</v>
      </c>
      <c r="M69" s="32"/>
      <c r="N69" s="26"/>
    </row>
    <row r="70" spans="1:14" ht="35.1" customHeight="1" x14ac:dyDescent="0.3">
      <c r="A70" s="22" t="s">
        <v>35</v>
      </c>
      <c r="B70" s="36">
        <v>755</v>
      </c>
      <c r="C70" s="24" t="s">
        <v>42</v>
      </c>
      <c r="D70" s="24" t="s">
        <v>40</v>
      </c>
      <c r="E70" s="47" t="s">
        <v>132</v>
      </c>
      <c r="F70" s="47" t="s">
        <v>133</v>
      </c>
      <c r="G70" s="63">
        <f t="shared" ref="G70:K78" si="29">G71</f>
        <v>10000</v>
      </c>
      <c r="H70" s="63">
        <f t="shared" ref="H70:L78" si="30">H71</f>
        <v>20000</v>
      </c>
      <c r="I70" s="63">
        <f t="shared" si="29"/>
        <v>0</v>
      </c>
      <c r="J70" s="63">
        <f t="shared" si="30"/>
        <v>0</v>
      </c>
      <c r="K70" s="63">
        <f t="shared" si="29"/>
        <v>0</v>
      </c>
      <c r="L70" s="63">
        <f t="shared" si="30"/>
        <v>0</v>
      </c>
      <c r="M70" s="32"/>
      <c r="N70" s="26"/>
    </row>
    <row r="71" spans="1:14" ht="35.1" customHeight="1" x14ac:dyDescent="0.3">
      <c r="A71" s="45" t="s">
        <v>74</v>
      </c>
      <c r="B71" s="36">
        <v>755</v>
      </c>
      <c r="C71" s="24" t="s">
        <v>42</v>
      </c>
      <c r="D71" s="24" t="s">
        <v>47</v>
      </c>
      <c r="E71" s="47" t="s">
        <v>132</v>
      </c>
      <c r="F71" s="47" t="s">
        <v>133</v>
      </c>
      <c r="G71" s="63">
        <f t="shared" si="29"/>
        <v>10000</v>
      </c>
      <c r="H71" s="63">
        <f t="shared" si="30"/>
        <v>20000</v>
      </c>
      <c r="I71" s="63">
        <f t="shared" si="29"/>
        <v>0</v>
      </c>
      <c r="J71" s="63">
        <f t="shared" si="30"/>
        <v>0</v>
      </c>
      <c r="K71" s="63">
        <f t="shared" si="29"/>
        <v>0</v>
      </c>
      <c r="L71" s="63">
        <f t="shared" si="30"/>
        <v>0</v>
      </c>
      <c r="M71" s="32"/>
      <c r="N71" s="26"/>
    </row>
    <row r="72" spans="1:14" ht="35.1" customHeight="1" x14ac:dyDescent="0.3">
      <c r="A72" s="39" t="s">
        <v>131</v>
      </c>
      <c r="B72" s="27">
        <v>755</v>
      </c>
      <c r="C72" s="28" t="s">
        <v>42</v>
      </c>
      <c r="D72" s="28" t="s">
        <v>47</v>
      </c>
      <c r="E72" s="48" t="s">
        <v>104</v>
      </c>
      <c r="F72" s="108" t="s">
        <v>133</v>
      </c>
      <c r="G72" s="56">
        <f t="shared" si="29"/>
        <v>10000</v>
      </c>
      <c r="H72" s="56">
        <f t="shared" si="30"/>
        <v>20000</v>
      </c>
      <c r="I72" s="56">
        <f t="shared" si="29"/>
        <v>0</v>
      </c>
      <c r="J72" s="56">
        <f t="shared" si="30"/>
        <v>0</v>
      </c>
      <c r="K72" s="56">
        <f t="shared" si="29"/>
        <v>0</v>
      </c>
      <c r="L72" s="56">
        <f t="shared" si="30"/>
        <v>0</v>
      </c>
      <c r="M72" s="32"/>
      <c r="N72" s="26"/>
    </row>
    <row r="73" spans="1:14" ht="35.1" customHeight="1" x14ac:dyDescent="0.3">
      <c r="A73" s="20" t="s">
        <v>105</v>
      </c>
      <c r="B73" s="29">
        <v>755</v>
      </c>
      <c r="C73" s="30" t="s">
        <v>42</v>
      </c>
      <c r="D73" s="30" t="s">
        <v>47</v>
      </c>
      <c r="E73" s="49" t="s">
        <v>106</v>
      </c>
      <c r="F73" s="42" t="s">
        <v>133</v>
      </c>
      <c r="G73" s="57">
        <f>G77+G74</f>
        <v>10000</v>
      </c>
      <c r="H73" s="57">
        <f t="shared" ref="H73:L73" si="31">H77+H74</f>
        <v>20000</v>
      </c>
      <c r="I73" s="57">
        <f t="shared" si="31"/>
        <v>0</v>
      </c>
      <c r="J73" s="57">
        <f t="shared" si="31"/>
        <v>0</v>
      </c>
      <c r="K73" s="57">
        <f t="shared" si="31"/>
        <v>0</v>
      </c>
      <c r="L73" s="57">
        <f t="shared" si="31"/>
        <v>0</v>
      </c>
      <c r="M73" s="32"/>
      <c r="N73" s="26"/>
    </row>
    <row r="74" spans="1:14" s="258" customFormat="1" ht="54" customHeight="1" x14ac:dyDescent="0.3">
      <c r="A74" s="20" t="s">
        <v>334</v>
      </c>
      <c r="B74" s="29">
        <v>755</v>
      </c>
      <c r="C74" s="30" t="s">
        <v>42</v>
      </c>
      <c r="D74" s="30" t="s">
        <v>47</v>
      </c>
      <c r="E74" s="49" t="s">
        <v>335</v>
      </c>
      <c r="F74" s="42" t="s">
        <v>133</v>
      </c>
      <c r="G74" s="57">
        <f t="shared" ref="G74:L75" si="32">G75</f>
        <v>0</v>
      </c>
      <c r="H74" s="57">
        <f t="shared" si="32"/>
        <v>10000</v>
      </c>
      <c r="I74" s="57">
        <f t="shared" si="32"/>
        <v>0</v>
      </c>
      <c r="J74" s="57">
        <f t="shared" si="32"/>
        <v>0</v>
      </c>
      <c r="K74" s="57">
        <f t="shared" si="32"/>
        <v>0</v>
      </c>
      <c r="L74" s="57">
        <f t="shared" si="32"/>
        <v>0</v>
      </c>
    </row>
    <row r="75" spans="1:14" s="258" customFormat="1" ht="35.1" customHeight="1" x14ac:dyDescent="0.3">
      <c r="A75" s="31" t="s">
        <v>32</v>
      </c>
      <c r="B75" s="29">
        <v>755</v>
      </c>
      <c r="C75" s="30" t="s">
        <v>42</v>
      </c>
      <c r="D75" s="30" t="s">
        <v>47</v>
      </c>
      <c r="E75" s="49" t="s">
        <v>335</v>
      </c>
      <c r="F75" s="42">
        <v>200</v>
      </c>
      <c r="G75" s="57">
        <f t="shared" si="32"/>
        <v>0</v>
      </c>
      <c r="H75" s="57">
        <f t="shared" si="32"/>
        <v>10000</v>
      </c>
      <c r="I75" s="57">
        <f t="shared" si="32"/>
        <v>0</v>
      </c>
      <c r="J75" s="57">
        <f t="shared" si="32"/>
        <v>0</v>
      </c>
      <c r="K75" s="57">
        <f t="shared" si="32"/>
        <v>0</v>
      </c>
      <c r="L75" s="57">
        <f t="shared" si="32"/>
        <v>0</v>
      </c>
    </row>
    <row r="76" spans="1:14" s="258" customFormat="1" ht="35.1" customHeight="1" x14ac:dyDescent="0.3">
      <c r="A76" s="31" t="s">
        <v>31</v>
      </c>
      <c r="B76" s="29">
        <v>755</v>
      </c>
      <c r="C76" s="30" t="s">
        <v>42</v>
      </c>
      <c r="D76" s="30" t="s">
        <v>47</v>
      </c>
      <c r="E76" s="49" t="s">
        <v>335</v>
      </c>
      <c r="F76" s="42">
        <v>240</v>
      </c>
      <c r="G76" s="57">
        <v>0</v>
      </c>
      <c r="H76" s="57">
        <v>10000</v>
      </c>
      <c r="I76" s="57">
        <v>0</v>
      </c>
      <c r="J76" s="57">
        <v>0</v>
      </c>
      <c r="K76" s="57">
        <v>0</v>
      </c>
      <c r="L76" s="57">
        <v>0</v>
      </c>
    </row>
    <row r="77" spans="1:14" ht="35.1" customHeight="1" x14ac:dyDescent="0.3">
      <c r="A77" s="20" t="s">
        <v>107</v>
      </c>
      <c r="B77" s="29">
        <v>755</v>
      </c>
      <c r="C77" s="30" t="s">
        <v>42</v>
      </c>
      <c r="D77" s="30" t="s">
        <v>47</v>
      </c>
      <c r="E77" s="49" t="s">
        <v>108</v>
      </c>
      <c r="F77" s="42" t="s">
        <v>133</v>
      </c>
      <c r="G77" s="57">
        <f t="shared" si="29"/>
        <v>10000</v>
      </c>
      <c r="H77" s="57">
        <f t="shared" si="30"/>
        <v>10000</v>
      </c>
      <c r="I77" s="57">
        <f t="shared" si="29"/>
        <v>0</v>
      </c>
      <c r="J77" s="57">
        <f t="shared" si="30"/>
        <v>0</v>
      </c>
      <c r="K77" s="57">
        <f t="shared" si="29"/>
        <v>0</v>
      </c>
      <c r="L77" s="57">
        <f t="shared" si="30"/>
        <v>0</v>
      </c>
      <c r="M77" s="32"/>
      <c r="N77" s="26"/>
    </row>
    <row r="78" spans="1:14" ht="35.1" customHeight="1" x14ac:dyDescent="0.3">
      <c r="A78" s="31" t="s">
        <v>32</v>
      </c>
      <c r="B78" s="29">
        <v>755</v>
      </c>
      <c r="C78" s="30" t="s">
        <v>42</v>
      </c>
      <c r="D78" s="30" t="s">
        <v>47</v>
      </c>
      <c r="E78" s="49" t="s">
        <v>108</v>
      </c>
      <c r="F78" s="42">
        <v>200</v>
      </c>
      <c r="G78" s="57">
        <f t="shared" si="29"/>
        <v>10000</v>
      </c>
      <c r="H78" s="57">
        <f t="shared" si="30"/>
        <v>10000</v>
      </c>
      <c r="I78" s="57">
        <f t="shared" si="29"/>
        <v>0</v>
      </c>
      <c r="J78" s="57">
        <f t="shared" si="30"/>
        <v>0</v>
      </c>
      <c r="K78" s="57">
        <f t="shared" si="29"/>
        <v>0</v>
      </c>
      <c r="L78" s="57">
        <f t="shared" si="30"/>
        <v>0</v>
      </c>
      <c r="M78" s="32"/>
      <c r="N78" s="26"/>
    </row>
    <row r="79" spans="1:14" ht="35.1" customHeight="1" x14ac:dyDescent="0.3">
      <c r="A79" s="31" t="s">
        <v>31</v>
      </c>
      <c r="B79" s="29">
        <v>755</v>
      </c>
      <c r="C79" s="30" t="s">
        <v>42</v>
      </c>
      <c r="D79" s="30" t="s">
        <v>47</v>
      </c>
      <c r="E79" s="49" t="s">
        <v>108</v>
      </c>
      <c r="F79" s="42">
        <v>240</v>
      </c>
      <c r="G79" s="57">
        <v>10000</v>
      </c>
      <c r="H79" s="57">
        <v>10000</v>
      </c>
      <c r="I79" s="57">
        <v>0</v>
      </c>
      <c r="J79" s="57">
        <v>0</v>
      </c>
      <c r="K79" s="57">
        <v>0</v>
      </c>
      <c r="L79" s="57">
        <v>0</v>
      </c>
      <c r="M79" s="32"/>
      <c r="N79" s="26"/>
    </row>
    <row r="80" spans="1:14" ht="20.100000000000001" customHeight="1" x14ac:dyDescent="0.3">
      <c r="A80" s="22" t="s">
        <v>6</v>
      </c>
      <c r="B80" s="36">
        <v>755</v>
      </c>
      <c r="C80" s="24" t="s">
        <v>43</v>
      </c>
      <c r="D80" s="24" t="s">
        <v>40</v>
      </c>
      <c r="E80" s="47" t="s">
        <v>132</v>
      </c>
      <c r="F80" s="47" t="s">
        <v>133</v>
      </c>
      <c r="G80" s="55">
        <f t="shared" ref="G80:L86" si="33">G81</f>
        <v>0</v>
      </c>
      <c r="H80" s="55">
        <f t="shared" si="33"/>
        <v>1300000</v>
      </c>
      <c r="I80" s="55">
        <f t="shared" si="33"/>
        <v>0</v>
      </c>
      <c r="J80" s="55">
        <f t="shared" si="33"/>
        <v>0</v>
      </c>
      <c r="K80" s="55">
        <f t="shared" si="33"/>
        <v>0</v>
      </c>
      <c r="L80" s="55">
        <f t="shared" si="33"/>
        <v>0</v>
      </c>
      <c r="M80" s="32"/>
      <c r="N80" s="26"/>
    </row>
    <row r="81" spans="1:14" ht="20.100000000000001" customHeight="1" x14ac:dyDescent="0.3">
      <c r="A81" s="22" t="s">
        <v>8</v>
      </c>
      <c r="B81" s="36">
        <v>755</v>
      </c>
      <c r="C81" s="24" t="s">
        <v>43</v>
      </c>
      <c r="D81" s="24" t="s">
        <v>48</v>
      </c>
      <c r="E81" s="47" t="s">
        <v>132</v>
      </c>
      <c r="F81" s="47" t="s">
        <v>133</v>
      </c>
      <c r="G81" s="55">
        <f t="shared" si="33"/>
        <v>0</v>
      </c>
      <c r="H81" s="55">
        <f t="shared" si="33"/>
        <v>1300000</v>
      </c>
      <c r="I81" s="55">
        <f t="shared" si="33"/>
        <v>0</v>
      </c>
      <c r="J81" s="55">
        <f t="shared" si="33"/>
        <v>0</v>
      </c>
      <c r="K81" s="55">
        <f t="shared" si="33"/>
        <v>0</v>
      </c>
      <c r="L81" s="55">
        <f t="shared" si="33"/>
        <v>0</v>
      </c>
      <c r="M81" s="32"/>
      <c r="N81" s="26"/>
    </row>
    <row r="82" spans="1:14" ht="50.25" customHeight="1" x14ac:dyDescent="0.3">
      <c r="A82" s="39" t="s">
        <v>312</v>
      </c>
      <c r="B82" s="27">
        <v>755</v>
      </c>
      <c r="C82" s="28" t="s">
        <v>43</v>
      </c>
      <c r="D82" s="28" t="s">
        <v>48</v>
      </c>
      <c r="E82" s="48" t="s">
        <v>298</v>
      </c>
      <c r="F82" s="108" t="s">
        <v>133</v>
      </c>
      <c r="G82" s="56">
        <f t="shared" si="33"/>
        <v>0</v>
      </c>
      <c r="H82" s="56">
        <f t="shared" si="33"/>
        <v>1300000</v>
      </c>
      <c r="I82" s="56">
        <f t="shared" si="33"/>
        <v>0</v>
      </c>
      <c r="J82" s="56">
        <f t="shared" si="33"/>
        <v>0</v>
      </c>
      <c r="K82" s="56">
        <f t="shared" si="33"/>
        <v>0</v>
      </c>
      <c r="L82" s="56">
        <f t="shared" si="33"/>
        <v>0</v>
      </c>
      <c r="M82" s="32"/>
      <c r="N82" s="26"/>
    </row>
    <row r="83" spans="1:14" ht="51.75" customHeight="1" x14ac:dyDescent="0.3">
      <c r="A83" s="130" t="s">
        <v>313</v>
      </c>
      <c r="B83" s="66">
        <v>755</v>
      </c>
      <c r="C83" s="67" t="s">
        <v>43</v>
      </c>
      <c r="D83" s="67" t="s">
        <v>48</v>
      </c>
      <c r="E83" s="68" t="s">
        <v>299</v>
      </c>
      <c r="F83" s="109" t="s">
        <v>133</v>
      </c>
      <c r="G83" s="69">
        <f t="shared" si="33"/>
        <v>0</v>
      </c>
      <c r="H83" s="69">
        <f t="shared" si="33"/>
        <v>1300000</v>
      </c>
      <c r="I83" s="69">
        <f t="shared" si="33"/>
        <v>0</v>
      </c>
      <c r="J83" s="69">
        <f t="shared" si="33"/>
        <v>0</v>
      </c>
      <c r="K83" s="69">
        <f t="shared" si="33"/>
        <v>0</v>
      </c>
      <c r="L83" s="69">
        <f t="shared" si="33"/>
        <v>0</v>
      </c>
      <c r="M83" s="32"/>
      <c r="N83" s="26"/>
    </row>
    <row r="84" spans="1:14" ht="54" customHeight="1" x14ac:dyDescent="0.3">
      <c r="A84" s="20" t="s">
        <v>143</v>
      </c>
      <c r="B84" s="29">
        <v>755</v>
      </c>
      <c r="C84" s="30" t="s">
        <v>43</v>
      </c>
      <c r="D84" s="30" t="s">
        <v>48</v>
      </c>
      <c r="E84" s="49" t="s">
        <v>300</v>
      </c>
      <c r="F84" s="42" t="s">
        <v>133</v>
      </c>
      <c r="G84" s="57">
        <f t="shared" si="33"/>
        <v>0</v>
      </c>
      <c r="H84" s="57">
        <f t="shared" si="33"/>
        <v>1300000</v>
      </c>
      <c r="I84" s="57">
        <f t="shared" si="33"/>
        <v>0</v>
      </c>
      <c r="J84" s="57">
        <f t="shared" si="33"/>
        <v>0</v>
      </c>
      <c r="K84" s="57">
        <f t="shared" si="33"/>
        <v>0</v>
      </c>
      <c r="L84" s="57">
        <f t="shared" si="33"/>
        <v>0</v>
      </c>
      <c r="M84" s="32"/>
      <c r="N84" s="26"/>
    </row>
    <row r="85" spans="1:14" ht="21" customHeight="1" x14ac:dyDescent="0.3">
      <c r="A85" s="20" t="s">
        <v>145</v>
      </c>
      <c r="B85" s="29">
        <v>755</v>
      </c>
      <c r="C85" s="30" t="s">
        <v>43</v>
      </c>
      <c r="D85" s="30" t="s">
        <v>48</v>
      </c>
      <c r="E85" s="49" t="s">
        <v>301</v>
      </c>
      <c r="F85" s="42" t="s">
        <v>133</v>
      </c>
      <c r="G85" s="57">
        <f t="shared" si="33"/>
        <v>0</v>
      </c>
      <c r="H85" s="57">
        <f t="shared" si="33"/>
        <v>1300000</v>
      </c>
      <c r="I85" s="57">
        <f t="shared" si="33"/>
        <v>0</v>
      </c>
      <c r="J85" s="57">
        <f t="shared" si="33"/>
        <v>0</v>
      </c>
      <c r="K85" s="57">
        <f t="shared" si="33"/>
        <v>0</v>
      </c>
      <c r="L85" s="57">
        <f t="shared" si="33"/>
        <v>0</v>
      </c>
      <c r="M85" s="32"/>
      <c r="N85" s="26"/>
    </row>
    <row r="86" spans="1:14" ht="35.1" customHeight="1" x14ac:dyDescent="0.3">
      <c r="A86" s="20" t="s">
        <v>32</v>
      </c>
      <c r="B86" s="29">
        <v>755</v>
      </c>
      <c r="C86" s="30" t="s">
        <v>43</v>
      </c>
      <c r="D86" s="30" t="s">
        <v>48</v>
      </c>
      <c r="E86" s="49" t="s">
        <v>301</v>
      </c>
      <c r="F86" s="42">
        <v>200</v>
      </c>
      <c r="G86" s="57">
        <f t="shared" si="33"/>
        <v>0</v>
      </c>
      <c r="H86" s="57">
        <f t="shared" si="33"/>
        <v>1300000</v>
      </c>
      <c r="I86" s="57">
        <f t="shared" si="33"/>
        <v>0</v>
      </c>
      <c r="J86" s="57">
        <f t="shared" si="33"/>
        <v>0</v>
      </c>
      <c r="K86" s="57">
        <f t="shared" si="33"/>
        <v>0</v>
      </c>
      <c r="L86" s="57">
        <f t="shared" si="33"/>
        <v>0</v>
      </c>
      <c r="M86" s="32"/>
      <c r="N86" s="26"/>
    </row>
    <row r="87" spans="1:14" ht="35.1" customHeight="1" x14ac:dyDescent="0.3">
      <c r="A87" s="20" t="s">
        <v>31</v>
      </c>
      <c r="B87" s="29">
        <v>755</v>
      </c>
      <c r="C87" s="30" t="s">
        <v>43</v>
      </c>
      <c r="D87" s="30" t="s">
        <v>48</v>
      </c>
      <c r="E87" s="49" t="s">
        <v>301</v>
      </c>
      <c r="F87" s="42">
        <v>240</v>
      </c>
      <c r="G87" s="57">
        <v>0</v>
      </c>
      <c r="H87" s="58">
        <v>1300000</v>
      </c>
      <c r="I87" s="57">
        <v>0</v>
      </c>
      <c r="J87" s="58">
        <v>0</v>
      </c>
      <c r="K87" s="57">
        <v>0</v>
      </c>
      <c r="L87" s="58">
        <v>0</v>
      </c>
      <c r="M87" s="32"/>
      <c r="N87" s="26"/>
    </row>
    <row r="88" spans="1:14" ht="20.100000000000001" hidden="1" customHeight="1" x14ac:dyDescent="0.3">
      <c r="A88" s="22" t="s">
        <v>9</v>
      </c>
      <c r="B88" s="36">
        <v>755</v>
      </c>
      <c r="C88" s="24" t="s">
        <v>43</v>
      </c>
      <c r="D88" s="24" t="s">
        <v>49</v>
      </c>
      <c r="E88" s="51"/>
      <c r="F88" s="38"/>
      <c r="G88" s="60"/>
      <c r="H88" s="60"/>
      <c r="I88" s="60"/>
      <c r="J88" s="60"/>
      <c r="K88" s="60"/>
      <c r="L88" s="60"/>
      <c r="M88" s="32"/>
      <c r="N88" s="26"/>
    </row>
    <row r="89" spans="1:14" ht="35.1" hidden="1" customHeight="1" x14ac:dyDescent="0.3">
      <c r="A89" s="21" t="s">
        <v>56</v>
      </c>
      <c r="B89" s="27">
        <v>755</v>
      </c>
      <c r="C89" s="28" t="s">
        <v>43</v>
      </c>
      <c r="D89" s="28" t="s">
        <v>49</v>
      </c>
      <c r="E89" s="48" t="s">
        <v>61</v>
      </c>
      <c r="F89" s="28"/>
      <c r="G89" s="61"/>
      <c r="H89" s="61"/>
      <c r="I89" s="61"/>
      <c r="J89" s="61"/>
      <c r="K89" s="61"/>
      <c r="L89" s="61"/>
      <c r="M89" s="32"/>
      <c r="N89" s="26"/>
    </row>
    <row r="90" spans="1:14" ht="20.100000000000001" hidden="1" customHeight="1" x14ac:dyDescent="0.3">
      <c r="A90" s="31" t="s">
        <v>60</v>
      </c>
      <c r="B90" s="29">
        <v>755</v>
      </c>
      <c r="C90" s="30" t="s">
        <v>43</v>
      </c>
      <c r="D90" s="30" t="s">
        <v>49</v>
      </c>
      <c r="E90" s="49" t="s">
        <v>62</v>
      </c>
      <c r="F90" s="42"/>
      <c r="G90" s="57"/>
      <c r="H90" s="57"/>
      <c r="I90" s="57"/>
      <c r="J90" s="57"/>
      <c r="K90" s="57"/>
      <c r="L90" s="57"/>
      <c r="M90" s="32"/>
      <c r="N90" s="26"/>
    </row>
    <row r="91" spans="1:14" ht="35.1" hidden="1" customHeight="1" x14ac:dyDescent="0.3">
      <c r="A91" s="31" t="s">
        <v>32</v>
      </c>
      <c r="B91" s="29">
        <v>755</v>
      </c>
      <c r="C91" s="30" t="s">
        <v>43</v>
      </c>
      <c r="D91" s="30" t="s">
        <v>49</v>
      </c>
      <c r="E91" s="49" t="s">
        <v>63</v>
      </c>
      <c r="F91" s="42">
        <v>200</v>
      </c>
      <c r="G91" s="57"/>
      <c r="H91" s="57"/>
      <c r="I91" s="57"/>
      <c r="J91" s="57"/>
      <c r="K91" s="57"/>
      <c r="L91" s="57"/>
      <c r="M91" s="32"/>
      <c r="N91" s="26"/>
    </row>
    <row r="92" spans="1:14" ht="35.1" hidden="1" customHeight="1" x14ac:dyDescent="0.3">
      <c r="A92" s="33" t="s">
        <v>31</v>
      </c>
      <c r="B92" s="34">
        <v>755</v>
      </c>
      <c r="C92" s="35" t="s">
        <v>43</v>
      </c>
      <c r="D92" s="35" t="s">
        <v>49</v>
      </c>
      <c r="E92" s="50" t="s">
        <v>69</v>
      </c>
      <c r="F92" s="43">
        <v>240</v>
      </c>
      <c r="G92" s="62"/>
      <c r="H92" s="62"/>
      <c r="I92" s="62"/>
      <c r="J92" s="62"/>
      <c r="K92" s="62"/>
      <c r="L92" s="62"/>
      <c r="M92" s="32"/>
      <c r="N92" s="26"/>
    </row>
    <row r="93" spans="1:14" ht="20.100000000000001" hidden="1" customHeight="1" x14ac:dyDescent="0.3">
      <c r="A93" s="37"/>
      <c r="B93" s="23"/>
      <c r="C93" s="38"/>
      <c r="D93" s="38"/>
      <c r="E93" s="51"/>
      <c r="F93" s="44"/>
      <c r="G93" s="54"/>
      <c r="H93" s="54"/>
      <c r="I93" s="54"/>
      <c r="J93" s="54"/>
      <c r="K93" s="54"/>
      <c r="L93" s="54"/>
      <c r="M93" s="32"/>
      <c r="N93" s="26"/>
    </row>
    <row r="94" spans="1:14" ht="20.100000000000001" customHeight="1" x14ac:dyDescent="0.3">
      <c r="A94" s="22" t="s">
        <v>10</v>
      </c>
      <c r="B94" s="36">
        <v>755</v>
      </c>
      <c r="C94" s="24" t="s">
        <v>50</v>
      </c>
      <c r="D94" s="24" t="s">
        <v>40</v>
      </c>
      <c r="E94" s="47" t="s">
        <v>132</v>
      </c>
      <c r="F94" s="47" t="s">
        <v>133</v>
      </c>
      <c r="G94" s="55">
        <f>G95+G107+G115</f>
        <v>194180.61</v>
      </c>
      <c r="H94" s="55">
        <f t="shared" ref="H94:L94" si="34">H95+H107+H115</f>
        <v>341030.61</v>
      </c>
      <c r="I94" s="55">
        <f>I95+I107+I115</f>
        <v>119730.64</v>
      </c>
      <c r="J94" s="55">
        <f t="shared" ref="J94" si="35">J95+J107+J115</f>
        <v>119730.64</v>
      </c>
      <c r="K94" s="55">
        <f>K95+K107+K115</f>
        <v>125061.5</v>
      </c>
      <c r="L94" s="55">
        <f t="shared" si="34"/>
        <v>125061.5</v>
      </c>
      <c r="M94" s="32"/>
      <c r="N94" s="26"/>
    </row>
    <row r="95" spans="1:14" ht="20.100000000000001" hidden="1" customHeight="1" x14ac:dyDescent="0.3">
      <c r="A95" s="22" t="s">
        <v>34</v>
      </c>
      <c r="B95" s="36">
        <v>755</v>
      </c>
      <c r="C95" s="24" t="s">
        <v>50</v>
      </c>
      <c r="D95" s="24" t="s">
        <v>39</v>
      </c>
      <c r="E95" s="47" t="s">
        <v>132</v>
      </c>
      <c r="F95" s="47" t="s">
        <v>133</v>
      </c>
      <c r="G95" s="63">
        <f>G100</f>
        <v>0</v>
      </c>
      <c r="H95" s="63">
        <f t="shared" ref="H95:L95" si="36">H100</f>
        <v>0</v>
      </c>
      <c r="I95" s="63">
        <f>I100</f>
        <v>0</v>
      </c>
      <c r="J95" s="63">
        <f t="shared" ref="J95" si="37">J100</f>
        <v>0</v>
      </c>
      <c r="K95" s="63">
        <f>K100</f>
        <v>0</v>
      </c>
      <c r="L95" s="63">
        <f t="shared" si="36"/>
        <v>0</v>
      </c>
      <c r="M95" s="32"/>
      <c r="N95" s="26"/>
    </row>
    <row r="96" spans="1:14" ht="20.100000000000001" hidden="1" customHeight="1" x14ac:dyDescent="0.3">
      <c r="A96" s="21" t="s">
        <v>59</v>
      </c>
      <c r="B96" s="27">
        <v>755</v>
      </c>
      <c r="C96" s="28" t="s">
        <v>50</v>
      </c>
      <c r="D96" s="28" t="s">
        <v>39</v>
      </c>
      <c r="E96" s="111" t="s">
        <v>132</v>
      </c>
      <c r="F96" s="111" t="s">
        <v>133</v>
      </c>
      <c r="G96" s="61"/>
      <c r="H96" s="61"/>
      <c r="I96" s="61"/>
      <c r="J96" s="61"/>
      <c r="K96" s="61"/>
      <c r="L96" s="61"/>
      <c r="M96" s="32"/>
      <c r="N96" s="26"/>
    </row>
    <row r="97" spans="1:14" ht="90" hidden="1" customHeight="1" x14ac:dyDescent="0.3">
      <c r="A97" s="31" t="s">
        <v>58</v>
      </c>
      <c r="B97" s="29">
        <v>755</v>
      </c>
      <c r="C97" s="30" t="s">
        <v>50</v>
      </c>
      <c r="D97" s="30" t="s">
        <v>39</v>
      </c>
      <c r="E97" s="111" t="s">
        <v>132</v>
      </c>
      <c r="F97" s="111" t="s">
        <v>133</v>
      </c>
      <c r="G97" s="58"/>
      <c r="H97" s="58"/>
      <c r="I97" s="58"/>
      <c r="J97" s="58"/>
      <c r="K97" s="58"/>
      <c r="L97" s="58"/>
      <c r="M97" s="32"/>
      <c r="N97" s="26"/>
    </row>
    <row r="98" spans="1:14" ht="35.1" hidden="1" customHeight="1" x14ac:dyDescent="0.3">
      <c r="A98" s="31" t="s">
        <v>32</v>
      </c>
      <c r="B98" s="29">
        <v>755</v>
      </c>
      <c r="C98" s="30" t="s">
        <v>50</v>
      </c>
      <c r="D98" s="30" t="s">
        <v>39</v>
      </c>
      <c r="E98" s="111" t="s">
        <v>132</v>
      </c>
      <c r="F98" s="111" t="s">
        <v>133</v>
      </c>
      <c r="G98" s="57"/>
      <c r="H98" s="57"/>
      <c r="I98" s="57"/>
      <c r="J98" s="57"/>
      <c r="K98" s="57"/>
      <c r="L98" s="57"/>
      <c r="M98" s="32"/>
      <c r="N98" s="26"/>
    </row>
    <row r="99" spans="1:14" ht="35.1" hidden="1" customHeight="1" x14ac:dyDescent="0.3">
      <c r="A99" s="31" t="s">
        <v>31</v>
      </c>
      <c r="B99" s="29">
        <v>755</v>
      </c>
      <c r="C99" s="30" t="s">
        <v>50</v>
      </c>
      <c r="D99" s="30" t="s">
        <v>39</v>
      </c>
      <c r="E99" s="111" t="s">
        <v>132</v>
      </c>
      <c r="F99" s="111" t="s">
        <v>133</v>
      </c>
      <c r="G99" s="57"/>
      <c r="H99" s="57"/>
      <c r="I99" s="57"/>
      <c r="J99" s="57"/>
      <c r="K99" s="57"/>
      <c r="L99" s="57"/>
      <c r="M99" s="32"/>
      <c r="N99" s="26"/>
    </row>
    <row r="100" spans="1:14" ht="35.1" hidden="1" customHeight="1" x14ac:dyDescent="0.3">
      <c r="A100" s="31" t="s">
        <v>109</v>
      </c>
      <c r="B100" s="29">
        <v>755</v>
      </c>
      <c r="C100" s="30" t="s">
        <v>50</v>
      </c>
      <c r="D100" s="30" t="s">
        <v>39</v>
      </c>
      <c r="E100" s="49" t="s">
        <v>110</v>
      </c>
      <c r="F100" s="87" t="s">
        <v>133</v>
      </c>
      <c r="G100" s="58">
        <f>G101</f>
        <v>0</v>
      </c>
      <c r="H100" s="58">
        <f t="shared" ref="H100:L102" si="38">H101</f>
        <v>0</v>
      </c>
      <c r="I100" s="58">
        <f>I101</f>
        <v>0</v>
      </c>
      <c r="J100" s="58">
        <f t="shared" si="38"/>
        <v>0</v>
      </c>
      <c r="K100" s="58">
        <f>K101</f>
        <v>0</v>
      </c>
      <c r="L100" s="58">
        <f t="shared" si="38"/>
        <v>0</v>
      </c>
      <c r="M100" s="32"/>
      <c r="N100" s="26"/>
    </row>
    <row r="101" spans="1:14" ht="20.100000000000001" hidden="1" customHeight="1" x14ac:dyDescent="0.3">
      <c r="A101" s="31" t="s">
        <v>111</v>
      </c>
      <c r="B101" s="29">
        <v>755</v>
      </c>
      <c r="C101" s="30" t="s">
        <v>50</v>
      </c>
      <c r="D101" s="30" t="s">
        <v>39</v>
      </c>
      <c r="E101" s="49" t="s">
        <v>153</v>
      </c>
      <c r="F101" s="89" t="s">
        <v>133</v>
      </c>
      <c r="G101" s="58">
        <f>G102</f>
        <v>0</v>
      </c>
      <c r="H101" s="58">
        <f t="shared" si="38"/>
        <v>0</v>
      </c>
      <c r="I101" s="58">
        <f>I102</f>
        <v>0</v>
      </c>
      <c r="J101" s="58">
        <f t="shared" si="38"/>
        <v>0</v>
      </c>
      <c r="K101" s="58">
        <f>K102</f>
        <v>0</v>
      </c>
      <c r="L101" s="58">
        <f t="shared" si="38"/>
        <v>0</v>
      </c>
      <c r="M101" s="32"/>
      <c r="N101" s="26"/>
    </row>
    <row r="102" spans="1:14" ht="35.1" hidden="1" customHeight="1" x14ac:dyDescent="0.3">
      <c r="A102" s="31" t="s">
        <v>32</v>
      </c>
      <c r="B102" s="29">
        <v>755</v>
      </c>
      <c r="C102" s="30" t="s">
        <v>50</v>
      </c>
      <c r="D102" s="30" t="s">
        <v>39</v>
      </c>
      <c r="E102" s="49" t="s">
        <v>153</v>
      </c>
      <c r="F102" s="89" t="s">
        <v>119</v>
      </c>
      <c r="G102" s="57">
        <f>G103</f>
        <v>0</v>
      </c>
      <c r="H102" s="57">
        <f t="shared" si="38"/>
        <v>0</v>
      </c>
      <c r="I102" s="57">
        <f>I103</f>
        <v>0</v>
      </c>
      <c r="J102" s="57">
        <f t="shared" si="38"/>
        <v>0</v>
      </c>
      <c r="K102" s="57">
        <f>K103</f>
        <v>0</v>
      </c>
      <c r="L102" s="57">
        <f t="shared" si="38"/>
        <v>0</v>
      </c>
      <c r="M102" s="32"/>
      <c r="N102" s="26"/>
    </row>
    <row r="103" spans="1:14" ht="35.1" hidden="1" customHeight="1" x14ac:dyDescent="0.3">
      <c r="A103" s="31" t="s">
        <v>31</v>
      </c>
      <c r="B103" s="29">
        <v>755</v>
      </c>
      <c r="C103" s="30" t="s">
        <v>50</v>
      </c>
      <c r="D103" s="30" t="s">
        <v>39</v>
      </c>
      <c r="E103" s="50" t="s">
        <v>153</v>
      </c>
      <c r="F103" s="138" t="s">
        <v>118</v>
      </c>
      <c r="G103" s="57">
        <v>0</v>
      </c>
      <c r="H103" s="57">
        <v>0</v>
      </c>
      <c r="I103" s="57">
        <v>0</v>
      </c>
      <c r="J103" s="57">
        <v>0</v>
      </c>
      <c r="K103" s="57">
        <v>0</v>
      </c>
      <c r="L103" s="57">
        <v>0</v>
      </c>
      <c r="M103" s="32"/>
      <c r="N103" s="26"/>
    </row>
    <row r="104" spans="1:14" ht="35.1" hidden="1" customHeight="1" x14ac:dyDescent="0.3">
      <c r="A104" s="20" t="s">
        <v>64</v>
      </c>
      <c r="B104" s="29">
        <v>755</v>
      </c>
      <c r="C104" s="30" t="s">
        <v>50</v>
      </c>
      <c r="D104" s="30" t="s">
        <v>39</v>
      </c>
      <c r="E104" s="111" t="s">
        <v>132</v>
      </c>
      <c r="F104" s="111" t="s">
        <v>133</v>
      </c>
      <c r="G104" s="58"/>
      <c r="H104" s="58"/>
      <c r="I104" s="58"/>
      <c r="J104" s="58"/>
      <c r="K104" s="58"/>
      <c r="L104" s="58"/>
      <c r="M104" s="32"/>
      <c r="N104" s="26"/>
    </row>
    <row r="105" spans="1:14" ht="35.1" hidden="1" customHeight="1" x14ac:dyDescent="0.3">
      <c r="A105" s="31" t="s">
        <v>32</v>
      </c>
      <c r="B105" s="29">
        <v>755</v>
      </c>
      <c r="C105" s="30" t="s">
        <v>50</v>
      </c>
      <c r="D105" s="30" t="s">
        <v>39</v>
      </c>
      <c r="E105" s="111" t="s">
        <v>132</v>
      </c>
      <c r="F105" s="111" t="s">
        <v>133</v>
      </c>
      <c r="G105" s="57"/>
      <c r="H105" s="57"/>
      <c r="I105" s="57"/>
      <c r="J105" s="57"/>
      <c r="K105" s="57"/>
      <c r="L105" s="57"/>
      <c r="M105" s="32"/>
      <c r="N105" s="26"/>
    </row>
    <row r="106" spans="1:14" ht="35.1" hidden="1" customHeight="1" x14ac:dyDescent="0.3">
      <c r="A106" s="31" t="s">
        <v>31</v>
      </c>
      <c r="B106" s="29">
        <v>755</v>
      </c>
      <c r="C106" s="30" t="s">
        <v>50</v>
      </c>
      <c r="D106" s="30" t="s">
        <v>39</v>
      </c>
      <c r="E106" s="111" t="s">
        <v>132</v>
      </c>
      <c r="F106" s="111" t="s">
        <v>133</v>
      </c>
      <c r="G106" s="57"/>
      <c r="H106" s="57"/>
      <c r="I106" s="57"/>
      <c r="J106" s="57"/>
      <c r="K106" s="57"/>
      <c r="L106" s="57"/>
      <c r="M106" s="32"/>
      <c r="N106" s="26"/>
    </row>
    <row r="107" spans="1:14" ht="20.100000000000001" hidden="1" customHeight="1" x14ac:dyDescent="0.3">
      <c r="A107" s="22" t="s">
        <v>11</v>
      </c>
      <c r="B107" s="36">
        <v>755</v>
      </c>
      <c r="C107" s="24" t="s">
        <v>50</v>
      </c>
      <c r="D107" s="24" t="s">
        <v>41</v>
      </c>
      <c r="E107" s="111" t="s">
        <v>132</v>
      </c>
      <c r="F107" s="111" t="s">
        <v>133</v>
      </c>
      <c r="G107" s="54"/>
      <c r="H107" s="54"/>
      <c r="I107" s="54"/>
      <c r="J107" s="54"/>
      <c r="K107" s="54"/>
      <c r="L107" s="54"/>
      <c r="M107" s="32"/>
      <c r="N107" s="26"/>
    </row>
    <row r="108" spans="1:14" ht="20.100000000000001" hidden="1" customHeight="1" x14ac:dyDescent="0.3">
      <c r="A108" s="21" t="s">
        <v>57</v>
      </c>
      <c r="B108" s="27">
        <v>755</v>
      </c>
      <c r="C108" s="28" t="s">
        <v>50</v>
      </c>
      <c r="D108" s="28" t="s">
        <v>41</v>
      </c>
      <c r="E108" s="111" t="s">
        <v>132</v>
      </c>
      <c r="F108" s="111" t="s">
        <v>133</v>
      </c>
      <c r="G108" s="56"/>
      <c r="H108" s="56"/>
      <c r="I108" s="56"/>
      <c r="J108" s="56"/>
      <c r="K108" s="56"/>
      <c r="L108" s="56"/>
      <c r="M108" s="32"/>
      <c r="N108" s="26"/>
    </row>
    <row r="109" spans="1:14" ht="90" hidden="1" customHeight="1" x14ac:dyDescent="0.3">
      <c r="A109" s="31" t="s">
        <v>58</v>
      </c>
      <c r="B109" s="29">
        <v>755</v>
      </c>
      <c r="C109" s="30" t="s">
        <v>50</v>
      </c>
      <c r="D109" s="30" t="s">
        <v>41</v>
      </c>
      <c r="E109" s="111" t="s">
        <v>132</v>
      </c>
      <c r="F109" s="111" t="s">
        <v>133</v>
      </c>
      <c r="G109" s="58"/>
      <c r="H109" s="58"/>
      <c r="I109" s="58"/>
      <c r="J109" s="58"/>
      <c r="K109" s="58"/>
      <c r="L109" s="58"/>
      <c r="M109" s="32"/>
      <c r="N109" s="26"/>
    </row>
    <row r="110" spans="1:14" ht="35.1" hidden="1" customHeight="1" x14ac:dyDescent="0.3">
      <c r="A110" s="31" t="s">
        <v>32</v>
      </c>
      <c r="B110" s="29">
        <v>755</v>
      </c>
      <c r="C110" s="30" t="s">
        <v>50</v>
      </c>
      <c r="D110" s="30" t="s">
        <v>41</v>
      </c>
      <c r="E110" s="111" t="s">
        <v>132</v>
      </c>
      <c r="F110" s="111" t="s">
        <v>133</v>
      </c>
      <c r="G110" s="57"/>
      <c r="H110" s="57"/>
      <c r="I110" s="57"/>
      <c r="J110" s="57"/>
      <c r="K110" s="57"/>
      <c r="L110" s="57"/>
      <c r="M110" s="32"/>
      <c r="N110" s="26"/>
    </row>
    <row r="111" spans="1:14" ht="35.1" hidden="1" customHeight="1" x14ac:dyDescent="0.3">
      <c r="A111" s="31" t="s">
        <v>31</v>
      </c>
      <c r="B111" s="29">
        <v>755</v>
      </c>
      <c r="C111" s="30" t="s">
        <v>50</v>
      </c>
      <c r="D111" s="30" t="s">
        <v>41</v>
      </c>
      <c r="E111" s="111" t="s">
        <v>132</v>
      </c>
      <c r="F111" s="111" t="s">
        <v>133</v>
      </c>
      <c r="G111" s="57"/>
      <c r="H111" s="57"/>
      <c r="I111" s="57"/>
      <c r="J111" s="57"/>
      <c r="K111" s="57"/>
      <c r="L111" s="57"/>
      <c r="M111" s="32"/>
      <c r="N111" s="26"/>
    </row>
    <row r="112" spans="1:14" ht="35.1" hidden="1" customHeight="1" x14ac:dyDescent="0.3">
      <c r="A112" s="31" t="s">
        <v>68</v>
      </c>
      <c r="B112" s="29">
        <v>755</v>
      </c>
      <c r="C112" s="30" t="s">
        <v>50</v>
      </c>
      <c r="D112" s="30" t="s">
        <v>41</v>
      </c>
      <c r="E112" s="111" t="s">
        <v>132</v>
      </c>
      <c r="F112" s="111" t="s">
        <v>133</v>
      </c>
      <c r="G112" s="58"/>
      <c r="H112" s="58"/>
      <c r="I112" s="58"/>
      <c r="J112" s="58"/>
      <c r="K112" s="58"/>
      <c r="L112" s="58"/>
      <c r="M112" s="32"/>
      <c r="N112" s="26"/>
    </row>
    <row r="113" spans="1:14" ht="35.1" hidden="1" customHeight="1" x14ac:dyDescent="0.3">
      <c r="A113" s="31" t="s">
        <v>32</v>
      </c>
      <c r="B113" s="29">
        <v>755</v>
      </c>
      <c r="C113" s="30" t="s">
        <v>50</v>
      </c>
      <c r="D113" s="30" t="s">
        <v>41</v>
      </c>
      <c r="E113" s="111" t="s">
        <v>132</v>
      </c>
      <c r="F113" s="111" t="s">
        <v>133</v>
      </c>
      <c r="G113" s="57"/>
      <c r="H113" s="57"/>
      <c r="I113" s="57"/>
      <c r="J113" s="57"/>
      <c r="K113" s="57"/>
      <c r="L113" s="57"/>
      <c r="M113" s="32"/>
      <c r="N113" s="26"/>
    </row>
    <row r="114" spans="1:14" ht="35.1" hidden="1" customHeight="1" x14ac:dyDescent="0.3">
      <c r="A114" s="33" t="s">
        <v>31</v>
      </c>
      <c r="B114" s="34">
        <v>755</v>
      </c>
      <c r="C114" s="35" t="s">
        <v>50</v>
      </c>
      <c r="D114" s="35" t="s">
        <v>41</v>
      </c>
      <c r="E114" s="111" t="s">
        <v>132</v>
      </c>
      <c r="F114" s="111" t="s">
        <v>133</v>
      </c>
      <c r="G114" s="62"/>
      <c r="H114" s="62"/>
      <c r="I114" s="62"/>
      <c r="J114" s="62"/>
      <c r="K114" s="62"/>
      <c r="L114" s="62"/>
      <c r="M114" s="32"/>
      <c r="N114" s="26"/>
    </row>
    <row r="115" spans="1:14" ht="20.100000000000001" customHeight="1" x14ac:dyDescent="0.3">
      <c r="A115" s="22" t="s">
        <v>12</v>
      </c>
      <c r="B115" s="36">
        <v>755</v>
      </c>
      <c r="C115" s="24" t="s">
        <v>50</v>
      </c>
      <c r="D115" s="24" t="s">
        <v>42</v>
      </c>
      <c r="E115" s="47" t="s">
        <v>132</v>
      </c>
      <c r="F115" s="47" t="s">
        <v>133</v>
      </c>
      <c r="G115" s="63">
        <f>G122+G131</f>
        <v>194180.61</v>
      </c>
      <c r="H115" s="63">
        <f t="shared" ref="H115:L115" si="39">H122+H131</f>
        <v>341030.61</v>
      </c>
      <c r="I115" s="63">
        <f t="shared" si="39"/>
        <v>119730.64</v>
      </c>
      <c r="J115" s="63">
        <f t="shared" si="39"/>
        <v>119730.64</v>
      </c>
      <c r="K115" s="63">
        <f t="shared" si="39"/>
        <v>125061.5</v>
      </c>
      <c r="L115" s="63">
        <f t="shared" si="39"/>
        <v>125061.5</v>
      </c>
      <c r="M115" s="32"/>
      <c r="N115" s="26"/>
    </row>
    <row r="116" spans="1:14" ht="20.100000000000001" hidden="1" customHeight="1" x14ac:dyDescent="0.3">
      <c r="A116" s="31" t="s">
        <v>113</v>
      </c>
      <c r="B116" s="29">
        <v>755</v>
      </c>
      <c r="C116" s="30" t="s">
        <v>50</v>
      </c>
      <c r="D116" s="30" t="s">
        <v>42</v>
      </c>
      <c r="E116" s="249" t="s">
        <v>325</v>
      </c>
      <c r="F116" s="89" t="s">
        <v>133</v>
      </c>
      <c r="G116" s="58">
        <f>G117</f>
        <v>0</v>
      </c>
      <c r="H116" s="58">
        <f t="shared" ref="H116:H117" si="40">H117</f>
        <v>0</v>
      </c>
      <c r="I116" s="58">
        <f t="shared" ref="I116:I117" si="41">I117</f>
        <v>0</v>
      </c>
      <c r="J116" s="58">
        <f t="shared" ref="J116:J117" si="42">J117</f>
        <v>0</v>
      </c>
      <c r="K116" s="58">
        <f t="shared" ref="K116:K117" si="43">K117</f>
        <v>0</v>
      </c>
      <c r="L116" s="58">
        <f t="shared" ref="L116:L117" si="44">L117</f>
        <v>0</v>
      </c>
      <c r="M116" s="32"/>
      <c r="N116" s="26"/>
    </row>
    <row r="117" spans="1:14" ht="36.75" hidden="1" customHeight="1" x14ac:dyDescent="0.3">
      <c r="A117" s="31" t="s">
        <v>32</v>
      </c>
      <c r="B117" s="29">
        <v>755</v>
      </c>
      <c r="C117" s="30" t="s">
        <v>50</v>
      </c>
      <c r="D117" s="30" t="s">
        <v>42</v>
      </c>
      <c r="E117" s="249" t="s">
        <v>325</v>
      </c>
      <c r="F117" s="89" t="s">
        <v>119</v>
      </c>
      <c r="G117" s="58">
        <f>G118</f>
        <v>0</v>
      </c>
      <c r="H117" s="58">
        <f t="shared" si="40"/>
        <v>0</v>
      </c>
      <c r="I117" s="58">
        <f t="shared" si="41"/>
        <v>0</v>
      </c>
      <c r="J117" s="58">
        <f t="shared" si="42"/>
        <v>0</v>
      </c>
      <c r="K117" s="58">
        <f t="shared" si="43"/>
        <v>0</v>
      </c>
      <c r="L117" s="58">
        <f t="shared" si="44"/>
        <v>0</v>
      </c>
      <c r="M117" s="32"/>
      <c r="N117" s="26"/>
    </row>
    <row r="118" spans="1:14" ht="32.25" hidden="1" customHeight="1" x14ac:dyDescent="0.3">
      <c r="A118" s="31" t="s">
        <v>31</v>
      </c>
      <c r="B118" s="29">
        <v>755</v>
      </c>
      <c r="C118" s="30" t="s">
        <v>50</v>
      </c>
      <c r="D118" s="30" t="s">
        <v>42</v>
      </c>
      <c r="E118" s="249" t="s">
        <v>325</v>
      </c>
      <c r="F118" s="89" t="s">
        <v>118</v>
      </c>
      <c r="G118" s="58">
        <v>0</v>
      </c>
      <c r="H118" s="57">
        <v>0</v>
      </c>
      <c r="I118" s="57">
        <v>0</v>
      </c>
      <c r="J118" s="57">
        <v>0</v>
      </c>
      <c r="K118" s="57">
        <v>0</v>
      </c>
      <c r="L118" s="57">
        <v>0</v>
      </c>
      <c r="M118" s="32"/>
      <c r="N118" s="26"/>
    </row>
    <row r="119" spans="1:14" ht="66" hidden="1" customHeight="1" x14ac:dyDescent="0.3">
      <c r="A119" s="31" t="s">
        <v>328</v>
      </c>
      <c r="B119" s="29">
        <v>755</v>
      </c>
      <c r="C119" s="30" t="s">
        <v>50</v>
      </c>
      <c r="D119" s="30" t="s">
        <v>42</v>
      </c>
      <c r="E119" s="49" t="s">
        <v>331</v>
      </c>
      <c r="F119" s="30" t="s">
        <v>133</v>
      </c>
      <c r="G119" s="58">
        <f t="shared" ref="G119:L120" si="45">G120</f>
        <v>0</v>
      </c>
      <c r="H119" s="58">
        <f t="shared" si="45"/>
        <v>0</v>
      </c>
      <c r="I119" s="58">
        <f t="shared" si="45"/>
        <v>0</v>
      </c>
      <c r="J119" s="58">
        <f t="shared" si="45"/>
        <v>0</v>
      </c>
      <c r="K119" s="58">
        <f t="shared" si="45"/>
        <v>0</v>
      </c>
      <c r="L119" s="58">
        <f t="shared" si="45"/>
        <v>0</v>
      </c>
    </row>
    <row r="120" spans="1:14" ht="35.1" hidden="1" customHeight="1" x14ac:dyDescent="0.3">
      <c r="A120" s="31" t="s">
        <v>32</v>
      </c>
      <c r="B120" s="29">
        <v>755</v>
      </c>
      <c r="C120" s="30" t="s">
        <v>50</v>
      </c>
      <c r="D120" s="30" t="s">
        <v>42</v>
      </c>
      <c r="E120" s="49" t="s">
        <v>332</v>
      </c>
      <c r="F120" s="30" t="s">
        <v>119</v>
      </c>
      <c r="G120" s="58">
        <f t="shared" si="45"/>
        <v>0</v>
      </c>
      <c r="H120" s="58">
        <f t="shared" si="45"/>
        <v>0</v>
      </c>
      <c r="I120" s="58">
        <f t="shared" si="45"/>
        <v>0</v>
      </c>
      <c r="J120" s="58">
        <f t="shared" si="45"/>
        <v>0</v>
      </c>
      <c r="K120" s="58">
        <f t="shared" si="45"/>
        <v>0</v>
      </c>
      <c r="L120" s="58">
        <f t="shared" si="45"/>
        <v>0</v>
      </c>
    </row>
    <row r="121" spans="1:14" ht="35.1" hidden="1" customHeight="1" x14ac:dyDescent="0.3">
      <c r="A121" s="31" t="s">
        <v>31</v>
      </c>
      <c r="B121" s="29">
        <v>755</v>
      </c>
      <c r="C121" s="30" t="s">
        <v>50</v>
      </c>
      <c r="D121" s="30" t="s">
        <v>42</v>
      </c>
      <c r="E121" s="49" t="s">
        <v>332</v>
      </c>
      <c r="F121" s="30" t="s">
        <v>118</v>
      </c>
      <c r="G121" s="58">
        <v>0</v>
      </c>
      <c r="H121" s="58">
        <v>0</v>
      </c>
      <c r="I121" s="58">
        <v>0</v>
      </c>
      <c r="J121" s="58">
        <v>0</v>
      </c>
      <c r="K121" s="58">
        <v>0</v>
      </c>
      <c r="L121" s="58">
        <v>0</v>
      </c>
    </row>
    <row r="122" spans="1:14" ht="51" customHeight="1" x14ac:dyDescent="0.3">
      <c r="A122" s="31" t="s">
        <v>307</v>
      </c>
      <c r="B122" s="29">
        <v>755</v>
      </c>
      <c r="C122" s="30" t="s">
        <v>50</v>
      </c>
      <c r="D122" s="30" t="s">
        <v>42</v>
      </c>
      <c r="E122" s="49" t="s">
        <v>302</v>
      </c>
      <c r="F122" s="30" t="s">
        <v>133</v>
      </c>
      <c r="G122" s="58">
        <f t="shared" ref="G122:L122" si="46">G123+G127</f>
        <v>0</v>
      </c>
      <c r="H122" s="58">
        <f t="shared" si="46"/>
        <v>47500</v>
      </c>
      <c r="I122" s="58">
        <f t="shared" si="46"/>
        <v>0</v>
      </c>
      <c r="J122" s="58">
        <f t="shared" si="46"/>
        <v>0</v>
      </c>
      <c r="K122" s="58">
        <f t="shared" si="46"/>
        <v>0</v>
      </c>
      <c r="L122" s="58">
        <f t="shared" si="46"/>
        <v>0</v>
      </c>
      <c r="M122" s="25"/>
      <c r="N122" s="26"/>
    </row>
    <row r="123" spans="1:14" ht="20.100000000000001" customHeight="1" x14ac:dyDescent="0.3">
      <c r="A123" s="31" t="s">
        <v>308</v>
      </c>
      <c r="B123" s="29">
        <v>755</v>
      </c>
      <c r="C123" s="30" t="s">
        <v>50</v>
      </c>
      <c r="D123" s="30" t="s">
        <v>42</v>
      </c>
      <c r="E123" s="49" t="s">
        <v>310</v>
      </c>
      <c r="F123" s="30" t="s">
        <v>133</v>
      </c>
      <c r="G123" s="58">
        <f t="shared" ref="G123:L125" si="47">G124</f>
        <v>0</v>
      </c>
      <c r="H123" s="58">
        <f t="shared" si="47"/>
        <v>37500</v>
      </c>
      <c r="I123" s="58">
        <f t="shared" si="47"/>
        <v>0</v>
      </c>
      <c r="J123" s="58">
        <f t="shared" si="47"/>
        <v>0</v>
      </c>
      <c r="K123" s="58">
        <f t="shared" si="47"/>
        <v>0</v>
      </c>
      <c r="L123" s="58">
        <f t="shared" si="47"/>
        <v>0</v>
      </c>
      <c r="M123" s="25"/>
      <c r="N123" s="26"/>
    </row>
    <row r="124" spans="1:14" ht="20.100000000000001" customHeight="1" x14ac:dyDescent="0.3">
      <c r="A124" s="31" t="s">
        <v>309</v>
      </c>
      <c r="B124" s="29">
        <v>755</v>
      </c>
      <c r="C124" s="30" t="s">
        <v>50</v>
      </c>
      <c r="D124" s="30" t="s">
        <v>42</v>
      </c>
      <c r="E124" s="49" t="s">
        <v>311</v>
      </c>
      <c r="F124" s="30" t="s">
        <v>133</v>
      </c>
      <c r="G124" s="58">
        <f t="shared" si="47"/>
        <v>0</v>
      </c>
      <c r="H124" s="58">
        <f t="shared" si="47"/>
        <v>37500</v>
      </c>
      <c r="I124" s="58">
        <f t="shared" si="47"/>
        <v>0</v>
      </c>
      <c r="J124" s="58">
        <f t="shared" si="47"/>
        <v>0</v>
      </c>
      <c r="K124" s="58">
        <f t="shared" si="47"/>
        <v>0</v>
      </c>
      <c r="L124" s="58">
        <f t="shared" si="47"/>
        <v>0</v>
      </c>
      <c r="M124" s="25"/>
      <c r="N124" s="26"/>
    </row>
    <row r="125" spans="1:14" ht="35.1" customHeight="1" x14ac:dyDescent="0.3">
      <c r="A125" s="31" t="s">
        <v>32</v>
      </c>
      <c r="B125" s="29">
        <v>755</v>
      </c>
      <c r="C125" s="30" t="s">
        <v>50</v>
      </c>
      <c r="D125" s="30" t="s">
        <v>42</v>
      </c>
      <c r="E125" s="49" t="s">
        <v>311</v>
      </c>
      <c r="F125" s="30" t="s">
        <v>119</v>
      </c>
      <c r="G125" s="58">
        <f t="shared" si="47"/>
        <v>0</v>
      </c>
      <c r="H125" s="58">
        <f t="shared" si="47"/>
        <v>37500</v>
      </c>
      <c r="I125" s="58">
        <f t="shared" si="47"/>
        <v>0</v>
      </c>
      <c r="J125" s="58">
        <f t="shared" si="47"/>
        <v>0</v>
      </c>
      <c r="K125" s="58">
        <f t="shared" si="47"/>
        <v>0</v>
      </c>
      <c r="L125" s="58">
        <f t="shared" si="47"/>
        <v>0</v>
      </c>
      <c r="M125" s="25"/>
      <c r="N125" s="26"/>
    </row>
    <row r="126" spans="1:14" ht="35.1" customHeight="1" x14ac:dyDescent="0.3">
      <c r="A126" s="31" t="s">
        <v>31</v>
      </c>
      <c r="B126" s="29">
        <v>755</v>
      </c>
      <c r="C126" s="30" t="s">
        <v>50</v>
      </c>
      <c r="D126" s="30" t="s">
        <v>42</v>
      </c>
      <c r="E126" s="49" t="s">
        <v>311</v>
      </c>
      <c r="F126" s="30" t="s">
        <v>118</v>
      </c>
      <c r="G126" s="58">
        <v>0</v>
      </c>
      <c r="H126" s="58">
        <v>37500</v>
      </c>
      <c r="I126" s="58">
        <v>0</v>
      </c>
      <c r="J126" s="58">
        <v>0</v>
      </c>
      <c r="K126" s="58">
        <v>0</v>
      </c>
      <c r="L126" s="58">
        <v>0</v>
      </c>
      <c r="M126" s="25"/>
      <c r="N126" s="26"/>
    </row>
    <row r="127" spans="1:14" ht="35.1" customHeight="1" x14ac:dyDescent="0.3">
      <c r="A127" s="31" t="s">
        <v>306</v>
      </c>
      <c r="B127" s="29">
        <v>755</v>
      </c>
      <c r="C127" s="30" t="s">
        <v>50</v>
      </c>
      <c r="D127" s="30" t="s">
        <v>42</v>
      </c>
      <c r="E127" s="49" t="s">
        <v>303</v>
      </c>
      <c r="F127" s="30" t="s">
        <v>133</v>
      </c>
      <c r="G127" s="58">
        <f t="shared" ref="G127:L129" si="48">G128</f>
        <v>0</v>
      </c>
      <c r="H127" s="58">
        <f t="shared" si="48"/>
        <v>10000</v>
      </c>
      <c r="I127" s="58">
        <f t="shared" si="48"/>
        <v>0</v>
      </c>
      <c r="J127" s="58">
        <f t="shared" si="48"/>
        <v>0</v>
      </c>
      <c r="K127" s="58">
        <f t="shared" si="48"/>
        <v>0</v>
      </c>
      <c r="L127" s="58">
        <f t="shared" si="48"/>
        <v>0</v>
      </c>
      <c r="M127" s="25"/>
      <c r="N127" s="26"/>
    </row>
    <row r="128" spans="1:14" ht="20.100000000000001" customHeight="1" x14ac:dyDescent="0.3">
      <c r="A128" s="31" t="s">
        <v>309</v>
      </c>
      <c r="B128" s="29">
        <v>755</v>
      </c>
      <c r="C128" s="30" t="s">
        <v>50</v>
      </c>
      <c r="D128" s="30" t="s">
        <v>42</v>
      </c>
      <c r="E128" s="49" t="s">
        <v>305</v>
      </c>
      <c r="F128" s="30" t="s">
        <v>133</v>
      </c>
      <c r="G128" s="58">
        <f t="shared" si="48"/>
        <v>0</v>
      </c>
      <c r="H128" s="58">
        <f t="shared" si="48"/>
        <v>10000</v>
      </c>
      <c r="I128" s="58">
        <f t="shared" si="48"/>
        <v>0</v>
      </c>
      <c r="J128" s="58">
        <f t="shared" si="48"/>
        <v>0</v>
      </c>
      <c r="K128" s="58">
        <f t="shared" si="48"/>
        <v>0</v>
      </c>
      <c r="L128" s="58">
        <f t="shared" si="48"/>
        <v>0</v>
      </c>
      <c r="M128" s="25"/>
      <c r="N128" s="26"/>
    </row>
    <row r="129" spans="1:14" ht="35.1" customHeight="1" x14ac:dyDescent="0.3">
      <c r="A129" s="31" t="s">
        <v>32</v>
      </c>
      <c r="B129" s="29">
        <v>755</v>
      </c>
      <c r="C129" s="30" t="s">
        <v>50</v>
      </c>
      <c r="D129" s="30" t="s">
        <v>42</v>
      </c>
      <c r="E129" s="49" t="s">
        <v>305</v>
      </c>
      <c r="F129" s="30" t="s">
        <v>119</v>
      </c>
      <c r="G129" s="58">
        <f t="shared" si="48"/>
        <v>0</v>
      </c>
      <c r="H129" s="58">
        <f t="shared" si="48"/>
        <v>10000</v>
      </c>
      <c r="I129" s="58">
        <f t="shared" si="48"/>
        <v>0</v>
      </c>
      <c r="J129" s="58">
        <f t="shared" si="48"/>
        <v>0</v>
      </c>
      <c r="K129" s="58">
        <f t="shared" si="48"/>
        <v>0</v>
      </c>
      <c r="L129" s="58">
        <f t="shared" si="48"/>
        <v>0</v>
      </c>
      <c r="M129" s="25"/>
      <c r="N129" s="26"/>
    </row>
    <row r="130" spans="1:14" ht="35.1" customHeight="1" x14ac:dyDescent="0.3">
      <c r="A130" s="31" t="s">
        <v>31</v>
      </c>
      <c r="B130" s="29">
        <v>755</v>
      </c>
      <c r="C130" s="30" t="s">
        <v>50</v>
      </c>
      <c r="D130" s="30" t="s">
        <v>42</v>
      </c>
      <c r="E130" s="49" t="s">
        <v>305</v>
      </c>
      <c r="F130" s="30" t="s">
        <v>118</v>
      </c>
      <c r="G130" s="58">
        <v>0</v>
      </c>
      <c r="H130" s="58">
        <v>10000</v>
      </c>
      <c r="I130" s="58">
        <v>0</v>
      </c>
      <c r="J130" s="58">
        <v>0</v>
      </c>
      <c r="K130" s="58">
        <v>0</v>
      </c>
      <c r="L130" s="58">
        <v>0</v>
      </c>
      <c r="M130" s="25"/>
      <c r="N130" s="26"/>
    </row>
    <row r="131" spans="1:14" ht="35.1" customHeight="1" x14ac:dyDescent="0.3">
      <c r="A131" s="31" t="s">
        <v>109</v>
      </c>
      <c r="B131" s="29">
        <v>755</v>
      </c>
      <c r="C131" s="30" t="s">
        <v>50</v>
      </c>
      <c r="D131" s="30" t="s">
        <v>42</v>
      </c>
      <c r="E131" s="49" t="s">
        <v>110</v>
      </c>
      <c r="F131" s="30" t="s">
        <v>133</v>
      </c>
      <c r="G131" s="58">
        <f>G132</f>
        <v>194180.61</v>
      </c>
      <c r="H131" s="58">
        <f t="shared" ref="H131:L133" si="49">H132</f>
        <v>293530.61</v>
      </c>
      <c r="I131" s="58">
        <f>I132</f>
        <v>119730.64</v>
      </c>
      <c r="J131" s="58">
        <f t="shared" si="49"/>
        <v>119730.64</v>
      </c>
      <c r="K131" s="58">
        <f>K132</f>
        <v>125061.5</v>
      </c>
      <c r="L131" s="58">
        <f t="shared" si="49"/>
        <v>125061.5</v>
      </c>
      <c r="M131" s="25"/>
      <c r="N131" s="26"/>
    </row>
    <row r="132" spans="1:14" ht="20.100000000000001" customHeight="1" x14ac:dyDescent="0.3">
      <c r="A132" s="31" t="s">
        <v>113</v>
      </c>
      <c r="B132" s="29">
        <v>755</v>
      </c>
      <c r="C132" s="30" t="s">
        <v>50</v>
      </c>
      <c r="D132" s="30" t="s">
        <v>42</v>
      </c>
      <c r="E132" s="49" t="s">
        <v>112</v>
      </c>
      <c r="F132" s="30" t="s">
        <v>133</v>
      </c>
      <c r="G132" s="58">
        <f>G133</f>
        <v>194180.61</v>
      </c>
      <c r="H132" s="58">
        <f t="shared" si="49"/>
        <v>293530.61</v>
      </c>
      <c r="I132" s="58">
        <f>I133</f>
        <v>119730.64</v>
      </c>
      <c r="J132" s="58">
        <f t="shared" si="49"/>
        <v>119730.64</v>
      </c>
      <c r="K132" s="58">
        <f>K133</f>
        <v>125061.5</v>
      </c>
      <c r="L132" s="58">
        <f t="shared" si="49"/>
        <v>125061.5</v>
      </c>
      <c r="M132" s="32"/>
      <c r="N132" s="26"/>
    </row>
    <row r="133" spans="1:14" ht="35.1" customHeight="1" x14ac:dyDescent="0.3">
      <c r="A133" s="31" t="s">
        <v>32</v>
      </c>
      <c r="B133" s="29">
        <v>755</v>
      </c>
      <c r="C133" s="30" t="s">
        <v>50</v>
      </c>
      <c r="D133" s="30" t="s">
        <v>42</v>
      </c>
      <c r="E133" s="49" t="s">
        <v>112</v>
      </c>
      <c r="F133" s="30">
        <v>200</v>
      </c>
      <c r="G133" s="58">
        <f>G134</f>
        <v>194180.61</v>
      </c>
      <c r="H133" s="58">
        <f t="shared" si="49"/>
        <v>293530.61</v>
      </c>
      <c r="I133" s="58">
        <f>I134</f>
        <v>119730.64</v>
      </c>
      <c r="J133" s="58">
        <f t="shared" si="49"/>
        <v>119730.64</v>
      </c>
      <c r="K133" s="58">
        <f>K134</f>
        <v>125061.5</v>
      </c>
      <c r="L133" s="58">
        <f t="shared" si="49"/>
        <v>125061.5</v>
      </c>
      <c r="M133" s="32"/>
      <c r="N133" s="26"/>
    </row>
    <row r="134" spans="1:14" ht="35.1" customHeight="1" x14ac:dyDescent="0.3">
      <c r="A134" s="33" t="s">
        <v>31</v>
      </c>
      <c r="B134" s="34">
        <v>755</v>
      </c>
      <c r="C134" s="35" t="s">
        <v>50</v>
      </c>
      <c r="D134" s="35" t="s">
        <v>42</v>
      </c>
      <c r="E134" s="50" t="s">
        <v>112</v>
      </c>
      <c r="F134" s="35">
        <v>240</v>
      </c>
      <c r="G134" s="246">
        <v>194180.61</v>
      </c>
      <c r="H134" s="59">
        <v>293530.61</v>
      </c>
      <c r="I134" s="246">
        <v>119730.64</v>
      </c>
      <c r="J134" s="59">
        <v>119730.64</v>
      </c>
      <c r="K134" s="246">
        <v>125061.5</v>
      </c>
      <c r="L134" s="59">
        <v>125061.5</v>
      </c>
      <c r="M134" s="32"/>
      <c r="N134" s="26"/>
    </row>
    <row r="135" spans="1:14" ht="20.100000000000001" hidden="1" customHeight="1" x14ac:dyDescent="0.3">
      <c r="A135" s="22" t="s">
        <v>17</v>
      </c>
      <c r="B135" s="36">
        <v>755</v>
      </c>
      <c r="C135" s="24" t="s">
        <v>51</v>
      </c>
      <c r="D135" s="24" t="s">
        <v>40</v>
      </c>
      <c r="E135" s="51"/>
      <c r="F135" s="38"/>
      <c r="G135" s="60"/>
      <c r="H135" s="60"/>
      <c r="I135" s="60"/>
      <c r="J135" s="60"/>
      <c r="K135" s="60"/>
      <c r="L135" s="60"/>
      <c r="M135" s="32"/>
      <c r="N135" s="26"/>
    </row>
    <row r="136" spans="1:14" ht="20.100000000000001" hidden="1" customHeight="1" x14ac:dyDescent="0.3">
      <c r="A136" s="22" t="s">
        <v>33</v>
      </c>
      <c r="B136" s="36">
        <v>755</v>
      </c>
      <c r="C136" s="24" t="s">
        <v>51</v>
      </c>
      <c r="D136" s="24" t="s">
        <v>51</v>
      </c>
      <c r="E136" s="51"/>
      <c r="F136" s="38"/>
      <c r="G136" s="60"/>
      <c r="H136" s="60"/>
      <c r="I136" s="60"/>
      <c r="J136" s="60"/>
      <c r="K136" s="60"/>
      <c r="L136" s="60"/>
      <c r="M136" s="32"/>
      <c r="N136" s="26"/>
    </row>
    <row r="137" spans="1:14" ht="20.100000000000001" hidden="1" customHeight="1" x14ac:dyDescent="0.3">
      <c r="A137" s="39" t="s">
        <v>67</v>
      </c>
      <c r="B137" s="27">
        <v>755</v>
      </c>
      <c r="C137" s="28" t="s">
        <v>51</v>
      </c>
      <c r="D137" s="28" t="s">
        <v>51</v>
      </c>
      <c r="E137" s="48" t="s">
        <v>70</v>
      </c>
      <c r="F137" s="28"/>
      <c r="G137" s="61"/>
      <c r="H137" s="61"/>
      <c r="I137" s="61"/>
      <c r="J137" s="61"/>
      <c r="K137" s="61"/>
      <c r="L137" s="61"/>
      <c r="M137" s="32"/>
      <c r="N137" s="26"/>
    </row>
    <row r="138" spans="1:14" ht="20.100000000000001" hidden="1" customHeight="1" x14ac:dyDescent="0.3">
      <c r="A138" s="20" t="s">
        <v>65</v>
      </c>
      <c r="B138" s="29">
        <v>755</v>
      </c>
      <c r="C138" s="30" t="s">
        <v>51</v>
      </c>
      <c r="D138" s="30" t="s">
        <v>51</v>
      </c>
      <c r="E138" s="49" t="s">
        <v>71</v>
      </c>
      <c r="F138" s="30"/>
      <c r="G138" s="58"/>
      <c r="H138" s="58"/>
      <c r="I138" s="58"/>
      <c r="J138" s="58"/>
      <c r="K138" s="58"/>
      <c r="L138" s="58"/>
      <c r="M138" s="32"/>
      <c r="N138" s="26"/>
    </row>
    <row r="139" spans="1:14" ht="35.1" hidden="1" customHeight="1" x14ac:dyDescent="0.3">
      <c r="A139" s="20" t="s">
        <v>32</v>
      </c>
      <c r="B139" s="29">
        <v>755</v>
      </c>
      <c r="C139" s="30" t="s">
        <v>51</v>
      </c>
      <c r="D139" s="30" t="s">
        <v>51</v>
      </c>
      <c r="E139" s="49" t="s">
        <v>72</v>
      </c>
      <c r="F139" s="30">
        <v>200</v>
      </c>
      <c r="G139" s="58"/>
      <c r="H139" s="58"/>
      <c r="I139" s="58"/>
      <c r="J139" s="58"/>
      <c r="K139" s="58"/>
      <c r="L139" s="58"/>
      <c r="M139" s="32"/>
      <c r="N139" s="26"/>
    </row>
    <row r="140" spans="1:14" ht="35.1" hidden="1" customHeight="1" x14ac:dyDescent="0.3">
      <c r="A140" s="40" t="s">
        <v>31</v>
      </c>
      <c r="B140" s="34">
        <v>755</v>
      </c>
      <c r="C140" s="35" t="s">
        <v>51</v>
      </c>
      <c r="D140" s="35" t="s">
        <v>51</v>
      </c>
      <c r="E140" s="50" t="s">
        <v>73</v>
      </c>
      <c r="F140" s="35">
        <v>240</v>
      </c>
      <c r="G140" s="59"/>
      <c r="H140" s="59"/>
      <c r="I140" s="59"/>
      <c r="J140" s="59"/>
      <c r="K140" s="59"/>
      <c r="L140" s="59"/>
      <c r="M140" s="32"/>
      <c r="N140" s="26"/>
    </row>
    <row r="141" spans="1:14" ht="20.100000000000001" hidden="1" customHeight="1" x14ac:dyDescent="0.3">
      <c r="A141" s="41"/>
      <c r="B141" s="23"/>
      <c r="C141" s="38"/>
      <c r="D141" s="38"/>
      <c r="E141" s="51"/>
      <c r="F141" s="38"/>
      <c r="G141" s="60"/>
      <c r="H141" s="60"/>
      <c r="I141" s="60"/>
      <c r="J141" s="60"/>
      <c r="K141" s="60"/>
      <c r="L141" s="60"/>
      <c r="M141" s="32"/>
      <c r="N141" s="26"/>
    </row>
    <row r="142" spans="1:14" ht="20.100000000000001" customHeight="1" x14ac:dyDescent="0.3">
      <c r="A142" s="19" t="s">
        <v>36</v>
      </c>
      <c r="B142" s="36">
        <v>755</v>
      </c>
      <c r="C142" s="24" t="s">
        <v>37</v>
      </c>
      <c r="D142" s="24" t="s">
        <v>40</v>
      </c>
      <c r="E142" s="47" t="s">
        <v>132</v>
      </c>
      <c r="F142" s="47" t="s">
        <v>133</v>
      </c>
      <c r="G142" s="55">
        <f>G143</f>
        <v>25000</v>
      </c>
      <c r="H142" s="55">
        <f t="shared" ref="H142:L146" si="50">H143</f>
        <v>25000</v>
      </c>
      <c r="I142" s="55">
        <f>I143</f>
        <v>0</v>
      </c>
      <c r="J142" s="55">
        <f t="shared" si="50"/>
        <v>0</v>
      </c>
      <c r="K142" s="55">
        <f>K143</f>
        <v>0</v>
      </c>
      <c r="L142" s="55">
        <f t="shared" si="50"/>
        <v>0</v>
      </c>
      <c r="M142" s="32"/>
      <c r="N142" s="26"/>
    </row>
    <row r="143" spans="1:14" ht="20.100000000000001" customHeight="1" x14ac:dyDescent="0.3">
      <c r="A143" s="19" t="s">
        <v>38</v>
      </c>
      <c r="B143" s="36">
        <v>755</v>
      </c>
      <c r="C143" s="24" t="s">
        <v>37</v>
      </c>
      <c r="D143" s="24" t="s">
        <v>39</v>
      </c>
      <c r="E143" s="47" t="s">
        <v>132</v>
      </c>
      <c r="F143" s="47" t="s">
        <v>133</v>
      </c>
      <c r="G143" s="55">
        <f>G144</f>
        <v>25000</v>
      </c>
      <c r="H143" s="55">
        <f t="shared" si="50"/>
        <v>25000</v>
      </c>
      <c r="I143" s="55">
        <f>I144</f>
        <v>0</v>
      </c>
      <c r="J143" s="55">
        <f t="shared" si="50"/>
        <v>0</v>
      </c>
      <c r="K143" s="55">
        <f>K144</f>
        <v>0</v>
      </c>
      <c r="L143" s="55">
        <f t="shared" si="50"/>
        <v>0</v>
      </c>
      <c r="M143" s="32"/>
      <c r="N143" s="26"/>
    </row>
    <row r="144" spans="1:14" ht="20.100000000000001" customHeight="1" x14ac:dyDescent="0.3">
      <c r="A144" s="39" t="s">
        <v>114</v>
      </c>
      <c r="B144" s="27">
        <v>755</v>
      </c>
      <c r="C144" s="28" t="s">
        <v>37</v>
      </c>
      <c r="D144" s="28" t="s">
        <v>39</v>
      </c>
      <c r="E144" s="48" t="s">
        <v>115</v>
      </c>
      <c r="F144" s="28" t="s">
        <v>133</v>
      </c>
      <c r="G144" s="61">
        <f>G145</f>
        <v>25000</v>
      </c>
      <c r="H144" s="61">
        <f t="shared" si="50"/>
        <v>25000</v>
      </c>
      <c r="I144" s="61">
        <f>I145</f>
        <v>0</v>
      </c>
      <c r="J144" s="61">
        <f t="shared" si="50"/>
        <v>0</v>
      </c>
      <c r="K144" s="61">
        <f>K145</f>
        <v>0</v>
      </c>
      <c r="L144" s="61">
        <f t="shared" si="50"/>
        <v>0</v>
      </c>
      <c r="M144" s="32"/>
      <c r="N144" s="26"/>
    </row>
    <row r="145" spans="1:14" ht="20.100000000000001" customHeight="1" x14ac:dyDescent="0.3">
      <c r="A145" s="20" t="s">
        <v>116</v>
      </c>
      <c r="B145" s="29">
        <v>755</v>
      </c>
      <c r="C145" s="30" t="s">
        <v>37</v>
      </c>
      <c r="D145" s="30" t="s">
        <v>39</v>
      </c>
      <c r="E145" s="49" t="s">
        <v>117</v>
      </c>
      <c r="F145" s="30" t="s">
        <v>133</v>
      </c>
      <c r="G145" s="58">
        <f>G146</f>
        <v>25000</v>
      </c>
      <c r="H145" s="58">
        <f t="shared" si="50"/>
        <v>25000</v>
      </c>
      <c r="I145" s="58">
        <f>I146</f>
        <v>0</v>
      </c>
      <c r="J145" s="58">
        <f t="shared" si="50"/>
        <v>0</v>
      </c>
      <c r="K145" s="58">
        <f>K146</f>
        <v>0</v>
      </c>
      <c r="L145" s="58">
        <f t="shared" si="50"/>
        <v>0</v>
      </c>
      <c r="M145" s="32"/>
      <c r="N145" s="26"/>
    </row>
    <row r="146" spans="1:14" ht="35.1" customHeight="1" x14ac:dyDescent="0.3">
      <c r="A146" s="31" t="s">
        <v>32</v>
      </c>
      <c r="B146" s="29">
        <v>755</v>
      </c>
      <c r="C146" s="30" t="s">
        <v>37</v>
      </c>
      <c r="D146" s="30" t="s">
        <v>39</v>
      </c>
      <c r="E146" s="49" t="s">
        <v>117</v>
      </c>
      <c r="F146" s="42" t="s">
        <v>119</v>
      </c>
      <c r="G146" s="57">
        <f>G147</f>
        <v>25000</v>
      </c>
      <c r="H146" s="57">
        <f t="shared" si="50"/>
        <v>25000</v>
      </c>
      <c r="I146" s="57">
        <f>I147</f>
        <v>0</v>
      </c>
      <c r="J146" s="57">
        <f t="shared" si="50"/>
        <v>0</v>
      </c>
      <c r="K146" s="57">
        <f>K147</f>
        <v>0</v>
      </c>
      <c r="L146" s="57">
        <f t="shared" si="50"/>
        <v>0</v>
      </c>
      <c r="M146" s="32"/>
      <c r="N146" s="26"/>
    </row>
    <row r="147" spans="1:14" ht="35.1" customHeight="1" x14ac:dyDescent="0.3">
      <c r="A147" s="31" t="s">
        <v>31</v>
      </c>
      <c r="B147" s="34">
        <v>755</v>
      </c>
      <c r="C147" s="35" t="s">
        <v>37</v>
      </c>
      <c r="D147" s="35" t="s">
        <v>39</v>
      </c>
      <c r="E147" s="50" t="s">
        <v>117</v>
      </c>
      <c r="F147" s="43" t="s">
        <v>118</v>
      </c>
      <c r="G147" s="62">
        <v>25000</v>
      </c>
      <c r="H147" s="62">
        <v>25000</v>
      </c>
      <c r="I147" s="62">
        <v>0</v>
      </c>
      <c r="J147" s="62">
        <v>0</v>
      </c>
      <c r="K147" s="62">
        <v>0</v>
      </c>
      <c r="L147" s="62">
        <v>0</v>
      </c>
      <c r="M147" s="32"/>
      <c r="N147" s="26"/>
    </row>
    <row r="148" spans="1:14" ht="20.100000000000001" customHeight="1" x14ac:dyDescent="0.3">
      <c r="A148" s="22" t="s">
        <v>19</v>
      </c>
      <c r="B148" s="36">
        <v>755</v>
      </c>
      <c r="C148" s="24" t="s">
        <v>47</v>
      </c>
      <c r="D148" s="24" t="s">
        <v>40</v>
      </c>
      <c r="E148" s="47" t="s">
        <v>132</v>
      </c>
      <c r="F148" s="47" t="s">
        <v>133</v>
      </c>
      <c r="G148" s="63">
        <f>G149+G154</f>
        <v>136250</v>
      </c>
      <c r="H148" s="63">
        <f>H149+H154</f>
        <v>136250</v>
      </c>
      <c r="I148" s="63">
        <f t="shared" ref="I148:L148" si="51">I149+I154</f>
        <v>136250</v>
      </c>
      <c r="J148" s="63">
        <f t="shared" si="51"/>
        <v>136250</v>
      </c>
      <c r="K148" s="63">
        <f t="shared" si="51"/>
        <v>136250</v>
      </c>
      <c r="L148" s="63">
        <f t="shared" si="51"/>
        <v>136250</v>
      </c>
      <c r="M148" s="32"/>
      <c r="N148" s="26"/>
    </row>
    <row r="149" spans="1:14" ht="20.100000000000001" customHeight="1" x14ac:dyDescent="0.3">
      <c r="A149" s="22" t="s">
        <v>29</v>
      </c>
      <c r="B149" s="36">
        <v>755</v>
      </c>
      <c r="C149" s="24" t="s">
        <v>47</v>
      </c>
      <c r="D149" s="24" t="s">
        <v>39</v>
      </c>
      <c r="E149" s="47" t="s">
        <v>132</v>
      </c>
      <c r="F149" s="47" t="s">
        <v>133</v>
      </c>
      <c r="G149" s="63">
        <f>G150</f>
        <v>136250</v>
      </c>
      <c r="H149" s="63">
        <f t="shared" ref="H149:L152" si="52">H150</f>
        <v>136250</v>
      </c>
      <c r="I149" s="63">
        <f>I150</f>
        <v>136250</v>
      </c>
      <c r="J149" s="63">
        <f t="shared" si="52"/>
        <v>136250</v>
      </c>
      <c r="K149" s="63">
        <f>K150</f>
        <v>136250</v>
      </c>
      <c r="L149" s="63">
        <f t="shared" si="52"/>
        <v>136250</v>
      </c>
      <c r="M149" s="32"/>
      <c r="N149" s="26"/>
    </row>
    <row r="150" spans="1:14" ht="20.100000000000001" customHeight="1" x14ac:dyDescent="0.3">
      <c r="A150" s="65" t="s">
        <v>94</v>
      </c>
      <c r="B150" s="27">
        <v>755</v>
      </c>
      <c r="C150" s="28" t="s">
        <v>47</v>
      </c>
      <c r="D150" s="28" t="s">
        <v>39</v>
      </c>
      <c r="E150" s="48" t="s">
        <v>95</v>
      </c>
      <c r="F150" s="108" t="s">
        <v>133</v>
      </c>
      <c r="G150" s="56">
        <f>G151</f>
        <v>136250</v>
      </c>
      <c r="H150" s="56">
        <f t="shared" si="52"/>
        <v>136250</v>
      </c>
      <c r="I150" s="56">
        <f>I151</f>
        <v>136250</v>
      </c>
      <c r="J150" s="56">
        <f t="shared" si="52"/>
        <v>136250</v>
      </c>
      <c r="K150" s="56">
        <f>K151</f>
        <v>136250</v>
      </c>
      <c r="L150" s="56">
        <f t="shared" si="52"/>
        <v>136250</v>
      </c>
      <c r="M150" s="32"/>
      <c r="N150" s="26"/>
    </row>
    <row r="151" spans="1:14" ht="20.100000000000001" customHeight="1" x14ac:dyDescent="0.3">
      <c r="A151" s="31" t="s">
        <v>30</v>
      </c>
      <c r="B151" s="29">
        <v>755</v>
      </c>
      <c r="C151" s="30" t="s">
        <v>47</v>
      </c>
      <c r="D151" s="30" t="s">
        <v>39</v>
      </c>
      <c r="E151" s="49" t="s">
        <v>120</v>
      </c>
      <c r="F151" s="42" t="s">
        <v>133</v>
      </c>
      <c r="G151" s="57">
        <f>G152</f>
        <v>136250</v>
      </c>
      <c r="H151" s="57">
        <f t="shared" si="52"/>
        <v>136250</v>
      </c>
      <c r="I151" s="57">
        <f>I152</f>
        <v>136250</v>
      </c>
      <c r="J151" s="57">
        <f t="shared" si="52"/>
        <v>136250</v>
      </c>
      <c r="K151" s="57">
        <f>K152</f>
        <v>136250</v>
      </c>
      <c r="L151" s="57">
        <f t="shared" si="52"/>
        <v>136250</v>
      </c>
      <c r="M151" s="32"/>
      <c r="N151" s="26"/>
    </row>
    <row r="152" spans="1:14" ht="20.100000000000001" customHeight="1" x14ac:dyDescent="0.3">
      <c r="A152" s="31" t="s">
        <v>20</v>
      </c>
      <c r="B152" s="29">
        <v>755</v>
      </c>
      <c r="C152" s="30" t="s">
        <v>47</v>
      </c>
      <c r="D152" s="30" t="s">
        <v>39</v>
      </c>
      <c r="E152" s="49" t="s">
        <v>120</v>
      </c>
      <c r="F152" s="42">
        <v>300</v>
      </c>
      <c r="G152" s="57">
        <f>G153</f>
        <v>136250</v>
      </c>
      <c r="H152" s="57">
        <f t="shared" si="52"/>
        <v>136250</v>
      </c>
      <c r="I152" s="57">
        <f>I153</f>
        <v>136250</v>
      </c>
      <c r="J152" s="57">
        <f t="shared" si="52"/>
        <v>136250</v>
      </c>
      <c r="K152" s="57">
        <f>K153</f>
        <v>136250</v>
      </c>
      <c r="L152" s="57">
        <f t="shared" si="52"/>
        <v>136250</v>
      </c>
      <c r="M152" s="32"/>
      <c r="N152" s="26"/>
    </row>
    <row r="153" spans="1:14" ht="20.100000000000001" customHeight="1" x14ac:dyDescent="0.3">
      <c r="A153" s="33" t="s">
        <v>121</v>
      </c>
      <c r="B153" s="34">
        <v>755</v>
      </c>
      <c r="C153" s="35" t="s">
        <v>47</v>
      </c>
      <c r="D153" s="35" t="s">
        <v>39</v>
      </c>
      <c r="E153" s="50" t="s">
        <v>120</v>
      </c>
      <c r="F153" s="43">
        <v>310</v>
      </c>
      <c r="G153" s="238">
        <v>136250</v>
      </c>
      <c r="H153" s="238">
        <v>136250</v>
      </c>
      <c r="I153" s="238">
        <v>136250</v>
      </c>
      <c r="J153" s="238">
        <v>136250</v>
      </c>
      <c r="K153" s="238">
        <v>136250</v>
      </c>
      <c r="L153" s="238">
        <v>136250</v>
      </c>
      <c r="M153" s="32"/>
      <c r="N153" s="26"/>
    </row>
    <row r="154" spans="1:14" ht="20.100000000000001" hidden="1" customHeight="1" x14ac:dyDescent="0.3">
      <c r="A154" s="22" t="s">
        <v>326</v>
      </c>
      <c r="B154" s="36">
        <v>755</v>
      </c>
      <c r="C154" s="24" t="s">
        <v>47</v>
      </c>
      <c r="D154" s="24" t="s">
        <v>42</v>
      </c>
      <c r="E154" s="47" t="s">
        <v>132</v>
      </c>
      <c r="F154" s="47" t="s">
        <v>133</v>
      </c>
      <c r="G154" s="63">
        <f>G155</f>
        <v>0</v>
      </c>
      <c r="H154" s="63">
        <f t="shared" ref="H154:L157" si="53">H155</f>
        <v>0</v>
      </c>
      <c r="I154" s="63">
        <f t="shared" si="53"/>
        <v>0</v>
      </c>
      <c r="J154" s="63">
        <f t="shared" si="53"/>
        <v>0</v>
      </c>
      <c r="K154" s="63">
        <f t="shared" si="53"/>
        <v>0</v>
      </c>
      <c r="L154" s="63">
        <f t="shared" si="53"/>
        <v>0</v>
      </c>
    </row>
    <row r="155" spans="1:14" ht="20.100000000000001" hidden="1" customHeight="1" x14ac:dyDescent="0.3">
      <c r="A155" s="21" t="s">
        <v>55</v>
      </c>
      <c r="B155" s="27">
        <v>755</v>
      </c>
      <c r="C155" s="28" t="s">
        <v>47</v>
      </c>
      <c r="D155" s="28" t="s">
        <v>39</v>
      </c>
      <c r="E155" s="48" t="s">
        <v>136</v>
      </c>
      <c r="F155" s="108" t="s">
        <v>133</v>
      </c>
      <c r="G155" s="56">
        <f>G156</f>
        <v>0</v>
      </c>
      <c r="H155" s="56">
        <f t="shared" si="53"/>
        <v>0</v>
      </c>
      <c r="I155" s="56">
        <f t="shared" si="53"/>
        <v>0</v>
      </c>
      <c r="J155" s="56">
        <f t="shared" si="53"/>
        <v>0</v>
      </c>
      <c r="K155" s="56">
        <f t="shared" si="53"/>
        <v>0</v>
      </c>
      <c r="L155" s="56">
        <f t="shared" si="53"/>
        <v>0</v>
      </c>
    </row>
    <row r="156" spans="1:14" ht="20.100000000000001" hidden="1" customHeight="1" x14ac:dyDescent="0.3">
      <c r="A156" s="31" t="s">
        <v>134</v>
      </c>
      <c r="B156" s="29">
        <v>755</v>
      </c>
      <c r="C156" s="30" t="s">
        <v>47</v>
      </c>
      <c r="D156" s="30" t="s">
        <v>39</v>
      </c>
      <c r="E156" s="49" t="s">
        <v>101</v>
      </c>
      <c r="F156" s="42" t="s">
        <v>133</v>
      </c>
      <c r="G156" s="57">
        <f>G157</f>
        <v>0</v>
      </c>
      <c r="H156" s="57">
        <f t="shared" si="53"/>
        <v>0</v>
      </c>
      <c r="I156" s="57">
        <f t="shared" si="53"/>
        <v>0</v>
      </c>
      <c r="J156" s="57">
        <f t="shared" si="53"/>
        <v>0</v>
      </c>
      <c r="K156" s="57">
        <f t="shared" si="53"/>
        <v>0</v>
      </c>
      <c r="L156" s="57">
        <f t="shared" si="53"/>
        <v>0</v>
      </c>
    </row>
    <row r="157" spans="1:14" ht="20.100000000000001" hidden="1" customHeight="1" x14ac:dyDescent="0.3">
      <c r="A157" s="31" t="s">
        <v>15</v>
      </c>
      <c r="B157" s="29">
        <v>755</v>
      </c>
      <c r="C157" s="30" t="s">
        <v>47</v>
      </c>
      <c r="D157" s="30" t="s">
        <v>39</v>
      </c>
      <c r="E157" s="49" t="s">
        <v>101</v>
      </c>
      <c r="F157" s="42">
        <v>300</v>
      </c>
      <c r="G157" s="57">
        <f>G158</f>
        <v>0</v>
      </c>
      <c r="H157" s="57">
        <f t="shared" si="53"/>
        <v>0</v>
      </c>
      <c r="I157" s="57">
        <f t="shared" si="53"/>
        <v>0</v>
      </c>
      <c r="J157" s="57">
        <f t="shared" si="53"/>
        <v>0</v>
      </c>
      <c r="K157" s="57">
        <f t="shared" si="53"/>
        <v>0</v>
      </c>
      <c r="L157" s="57">
        <f t="shared" si="53"/>
        <v>0</v>
      </c>
    </row>
    <row r="158" spans="1:14" ht="20.100000000000001" hidden="1" customHeight="1" x14ac:dyDescent="0.3">
      <c r="A158" s="33" t="s">
        <v>25</v>
      </c>
      <c r="B158" s="34">
        <v>755</v>
      </c>
      <c r="C158" s="35" t="s">
        <v>47</v>
      </c>
      <c r="D158" s="35" t="s">
        <v>39</v>
      </c>
      <c r="E158" s="50" t="s">
        <v>101</v>
      </c>
      <c r="F158" s="43" t="s">
        <v>327</v>
      </c>
      <c r="G158" s="62">
        <v>0</v>
      </c>
      <c r="H158" s="59">
        <v>0</v>
      </c>
      <c r="I158" s="59">
        <v>0</v>
      </c>
      <c r="J158" s="59">
        <v>0</v>
      </c>
      <c r="K158" s="59">
        <v>0</v>
      </c>
      <c r="L158" s="59">
        <v>0</v>
      </c>
    </row>
    <row r="159" spans="1:14" ht="20.100000000000001" customHeight="1" x14ac:dyDescent="0.3">
      <c r="A159" s="22" t="s">
        <v>21</v>
      </c>
      <c r="B159" s="36">
        <v>755</v>
      </c>
      <c r="C159" s="24" t="s">
        <v>45</v>
      </c>
      <c r="D159" s="24" t="s">
        <v>40</v>
      </c>
      <c r="E159" s="47" t="s">
        <v>132</v>
      </c>
      <c r="F159" s="47" t="s">
        <v>133</v>
      </c>
      <c r="G159" s="63">
        <f>G160</f>
        <v>0</v>
      </c>
      <c r="H159" s="63">
        <f t="shared" ref="H159:L163" si="54">H160</f>
        <v>5650</v>
      </c>
      <c r="I159" s="63">
        <f>I160</f>
        <v>0</v>
      </c>
      <c r="J159" s="63">
        <f t="shared" si="54"/>
        <v>0</v>
      </c>
      <c r="K159" s="63">
        <f>K160</f>
        <v>0</v>
      </c>
      <c r="L159" s="63">
        <f t="shared" si="54"/>
        <v>0</v>
      </c>
      <c r="M159" s="32"/>
      <c r="N159" s="26"/>
    </row>
    <row r="160" spans="1:14" ht="20.100000000000001" customHeight="1" x14ac:dyDescent="0.3">
      <c r="A160" s="22" t="s">
        <v>130</v>
      </c>
      <c r="B160" s="36">
        <v>755</v>
      </c>
      <c r="C160" s="24" t="s">
        <v>45</v>
      </c>
      <c r="D160" s="24" t="s">
        <v>39</v>
      </c>
      <c r="E160" s="47" t="s">
        <v>132</v>
      </c>
      <c r="F160" s="47" t="s">
        <v>133</v>
      </c>
      <c r="G160" s="63">
        <f>G161</f>
        <v>0</v>
      </c>
      <c r="H160" s="63">
        <f t="shared" si="54"/>
        <v>5650</v>
      </c>
      <c r="I160" s="63">
        <f>I161</f>
        <v>0</v>
      </c>
      <c r="J160" s="63">
        <f t="shared" si="54"/>
        <v>0</v>
      </c>
      <c r="K160" s="63">
        <f>K161</f>
        <v>0</v>
      </c>
      <c r="L160" s="63">
        <f t="shared" si="54"/>
        <v>0</v>
      </c>
      <c r="M160" s="32"/>
      <c r="N160" s="26"/>
    </row>
    <row r="161" spans="1:14" ht="20.100000000000001" customHeight="1" x14ac:dyDescent="0.3">
      <c r="A161" s="39" t="s">
        <v>114</v>
      </c>
      <c r="B161" s="27">
        <v>755</v>
      </c>
      <c r="C161" s="28" t="s">
        <v>45</v>
      </c>
      <c r="D161" s="28" t="s">
        <v>39</v>
      </c>
      <c r="E161" s="48" t="s">
        <v>115</v>
      </c>
      <c r="F161" s="28" t="s">
        <v>133</v>
      </c>
      <c r="G161" s="61">
        <f>G162</f>
        <v>0</v>
      </c>
      <c r="H161" s="61">
        <f t="shared" si="54"/>
        <v>5650</v>
      </c>
      <c r="I161" s="61">
        <f>I162</f>
        <v>0</v>
      </c>
      <c r="J161" s="61">
        <f t="shared" si="54"/>
        <v>0</v>
      </c>
      <c r="K161" s="61">
        <f>K162</f>
        <v>0</v>
      </c>
      <c r="L161" s="61">
        <f t="shared" si="54"/>
        <v>0</v>
      </c>
      <c r="M161" s="32"/>
      <c r="N161" s="26"/>
    </row>
    <row r="162" spans="1:14" ht="32.25" customHeight="1" x14ac:dyDescent="0.3">
      <c r="A162" s="31" t="s">
        <v>66</v>
      </c>
      <c r="B162" s="29">
        <v>755</v>
      </c>
      <c r="C162" s="30" t="s">
        <v>45</v>
      </c>
      <c r="D162" s="30" t="s">
        <v>39</v>
      </c>
      <c r="E162" s="49" t="s">
        <v>122</v>
      </c>
      <c r="F162" s="30" t="s">
        <v>133</v>
      </c>
      <c r="G162" s="58">
        <f>G163</f>
        <v>0</v>
      </c>
      <c r="H162" s="58">
        <f t="shared" si="54"/>
        <v>5650</v>
      </c>
      <c r="I162" s="58">
        <f>I163</f>
        <v>0</v>
      </c>
      <c r="J162" s="58">
        <f t="shared" si="54"/>
        <v>0</v>
      </c>
      <c r="K162" s="58">
        <f>K163</f>
        <v>0</v>
      </c>
      <c r="L162" s="58">
        <f t="shared" si="54"/>
        <v>0</v>
      </c>
      <c r="M162" s="32"/>
      <c r="N162" s="26"/>
    </row>
    <row r="163" spans="1:14" ht="35.1" customHeight="1" x14ac:dyDescent="0.3">
      <c r="A163" s="31" t="s">
        <v>32</v>
      </c>
      <c r="B163" s="29">
        <v>755</v>
      </c>
      <c r="C163" s="30" t="s">
        <v>45</v>
      </c>
      <c r="D163" s="30" t="s">
        <v>39</v>
      </c>
      <c r="E163" s="49" t="s">
        <v>122</v>
      </c>
      <c r="F163" s="30">
        <v>200</v>
      </c>
      <c r="G163" s="58">
        <f>G164</f>
        <v>0</v>
      </c>
      <c r="H163" s="58">
        <f t="shared" si="54"/>
        <v>5650</v>
      </c>
      <c r="I163" s="58">
        <f>I164</f>
        <v>0</v>
      </c>
      <c r="J163" s="58">
        <f t="shared" si="54"/>
        <v>0</v>
      </c>
      <c r="K163" s="58">
        <f>K164</f>
        <v>0</v>
      </c>
      <c r="L163" s="58">
        <f t="shared" si="54"/>
        <v>0</v>
      </c>
      <c r="M163" s="32"/>
      <c r="N163" s="26"/>
    </row>
    <row r="164" spans="1:14" ht="35.1" customHeight="1" x14ac:dyDescent="0.3">
      <c r="A164" s="33" t="s">
        <v>31</v>
      </c>
      <c r="B164" s="34">
        <v>755</v>
      </c>
      <c r="C164" s="35" t="s">
        <v>45</v>
      </c>
      <c r="D164" s="35" t="s">
        <v>39</v>
      </c>
      <c r="E164" s="50" t="s">
        <v>122</v>
      </c>
      <c r="F164" s="35">
        <v>240</v>
      </c>
      <c r="G164" s="59">
        <v>0</v>
      </c>
      <c r="H164" s="59">
        <v>5650</v>
      </c>
      <c r="I164" s="59">
        <v>0</v>
      </c>
      <c r="J164" s="59">
        <v>0</v>
      </c>
      <c r="K164" s="59">
        <v>0</v>
      </c>
      <c r="L164" s="59">
        <v>0</v>
      </c>
      <c r="M164" s="32"/>
      <c r="N164" s="26"/>
    </row>
    <row r="165" spans="1:14" s="244" customFormat="1" ht="20.100000000000001" customHeight="1" x14ac:dyDescent="0.3">
      <c r="A165" s="291" t="s">
        <v>323</v>
      </c>
      <c r="B165" s="292"/>
      <c r="C165" s="292"/>
      <c r="D165" s="292"/>
      <c r="E165" s="292"/>
      <c r="F165" s="293"/>
      <c r="G165" s="240"/>
      <c r="I165" s="262">
        <v>108389.96</v>
      </c>
      <c r="J165" s="262">
        <v>108389.96</v>
      </c>
      <c r="K165" s="262">
        <v>217502.06</v>
      </c>
      <c r="L165" s="262">
        <v>217502.06</v>
      </c>
      <c r="M165" s="245"/>
    </row>
    <row r="166" spans="1:14" ht="24.9" customHeight="1" x14ac:dyDescent="0.3">
      <c r="A166" s="289" t="s">
        <v>52</v>
      </c>
      <c r="B166" s="289"/>
      <c r="C166" s="289"/>
      <c r="D166" s="289"/>
      <c r="E166" s="289"/>
      <c r="F166" s="289"/>
      <c r="G166" s="63">
        <f>G13+G62+G70+G80+G94+G135+G142+G148+G159</f>
        <v>4649630.82</v>
      </c>
      <c r="H166" s="63">
        <f>H13+H62+H70+H80+H94+H135+H142+H148+H159</f>
        <v>6119405.3200000003</v>
      </c>
      <c r="I166" s="63">
        <f>I13+I62+I70+I80+I94+I135+I142+I148+I159+I165</f>
        <v>4647014.4499999993</v>
      </c>
      <c r="J166" s="63">
        <f>J13+J62+J70+J80+J94+J135+J142+J148+J159+J165</f>
        <v>4666884.9399999995</v>
      </c>
      <c r="K166" s="63">
        <f>K13+K62+K70+K80+K94+K135+K142+K148+K159+K165</f>
        <v>4671385.919999999</v>
      </c>
      <c r="L166" s="63">
        <f>L13+L62+L70+L80+L94+L135+L142+L148+L159+L165</f>
        <v>4703801.46</v>
      </c>
      <c r="M166" s="1"/>
      <c r="N166" s="26"/>
    </row>
    <row r="167" spans="1:14" x14ac:dyDescent="0.3">
      <c r="A167" s="1"/>
      <c r="B167" s="1"/>
      <c r="C167" s="15"/>
      <c r="D167" s="1"/>
      <c r="E167" s="15"/>
      <c r="F167" s="15"/>
      <c r="G167" s="1"/>
      <c r="H167" s="1"/>
      <c r="I167" s="1"/>
      <c r="J167" s="1"/>
      <c r="K167" s="1"/>
      <c r="L167" s="1"/>
      <c r="M167" s="1"/>
    </row>
    <row r="168" spans="1:14" x14ac:dyDescent="0.3">
      <c r="A168" s="1"/>
      <c r="B168" s="1"/>
      <c r="C168" s="15"/>
      <c r="D168" s="1"/>
      <c r="E168" s="15"/>
      <c r="F168" s="15"/>
      <c r="G168" s="1"/>
      <c r="H168" s="1"/>
      <c r="I168" s="1"/>
      <c r="J168" s="1"/>
      <c r="K168" s="1"/>
      <c r="L168" s="1"/>
    </row>
    <row r="170" spans="1:14" x14ac:dyDescent="0.3">
      <c r="A170" s="17"/>
    </row>
    <row r="174" spans="1:14" x14ac:dyDescent="0.3">
      <c r="F174" s="110"/>
      <c r="G174" s="18"/>
      <c r="H174" s="18"/>
      <c r="I174" s="18"/>
      <c r="J174" s="18"/>
      <c r="K174" s="18"/>
      <c r="L174" s="18"/>
    </row>
  </sheetData>
  <mergeCells count="23">
    <mergeCell ref="K1:L1"/>
    <mergeCell ref="K2:L2"/>
    <mergeCell ref="K5:L5"/>
    <mergeCell ref="K10:L10"/>
    <mergeCell ref="G9:L9"/>
    <mergeCell ref="A7:L7"/>
    <mergeCell ref="I1:J1"/>
    <mergeCell ref="I2:J2"/>
    <mergeCell ref="I5:J5"/>
    <mergeCell ref="I10:J10"/>
    <mergeCell ref="A8:H8"/>
    <mergeCell ref="G10:H10"/>
    <mergeCell ref="G1:H1"/>
    <mergeCell ref="G2:H2"/>
    <mergeCell ref="G5:H5"/>
    <mergeCell ref="A166:F166"/>
    <mergeCell ref="A9:A11"/>
    <mergeCell ref="B9:B11"/>
    <mergeCell ref="C9:C11"/>
    <mergeCell ref="D9:D11"/>
    <mergeCell ref="E9:E11"/>
    <mergeCell ref="F9:F11"/>
    <mergeCell ref="A165:F165"/>
  </mergeCells>
  <phoneticPr fontId="19" type="noConversion"/>
  <pageMargins left="0.55118110236220474" right="0.19685039370078741" top="0.39370078740157483" bottom="0.39370078740157483" header="0.31496062992125984" footer="0.31496062992125984"/>
  <pageSetup paperSize="9" scale="6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Normal="100" workbookViewId="0">
      <selection activeCell="A6" sqref="A6:I6"/>
    </sheetView>
  </sheetViews>
  <sheetFormatPr defaultColWidth="9.109375" defaultRowHeight="15.6" x14ac:dyDescent="0.3"/>
  <cols>
    <col min="1" max="1" width="62.109375" style="2" customWidth="1"/>
    <col min="2" max="2" width="21.109375" style="2" customWidth="1"/>
    <col min="3" max="3" width="9.109375" style="16" customWidth="1"/>
    <col min="4" max="9" width="17.6640625" style="2" customWidth="1"/>
    <col min="10" max="16384" width="9.109375" style="2"/>
  </cols>
  <sheetData>
    <row r="1" spans="1:11" ht="20.100000000000001" customHeight="1" x14ac:dyDescent="0.3">
      <c r="B1" s="1"/>
      <c r="C1" s="4"/>
      <c r="D1" s="137"/>
      <c r="E1" s="140"/>
      <c r="F1" s="137"/>
      <c r="G1" s="228"/>
      <c r="H1" s="137"/>
      <c r="I1" s="228" t="s">
        <v>154</v>
      </c>
    </row>
    <row r="2" spans="1:11" ht="20.100000000000001" customHeight="1" x14ac:dyDescent="0.3">
      <c r="B2" s="112"/>
      <c r="C2" s="4"/>
      <c r="D2" s="137"/>
      <c r="E2" s="218"/>
      <c r="F2" s="137"/>
      <c r="G2" s="218"/>
      <c r="H2" s="137"/>
      <c r="I2" s="218" t="s">
        <v>321</v>
      </c>
    </row>
    <row r="3" spans="1:11" ht="20.100000000000001" customHeight="1" x14ac:dyDescent="0.3">
      <c r="B3" s="113"/>
      <c r="C3" s="137"/>
      <c r="D3" s="137"/>
      <c r="E3" s="218"/>
      <c r="F3" s="137"/>
      <c r="G3" s="218"/>
      <c r="H3" s="137"/>
      <c r="I3" s="218" t="s">
        <v>341</v>
      </c>
    </row>
    <row r="4" spans="1:11" ht="33" customHeight="1" x14ac:dyDescent="0.3">
      <c r="B4" s="113"/>
      <c r="C4" s="137"/>
      <c r="D4" s="286"/>
      <c r="E4" s="286"/>
      <c r="F4" s="286"/>
      <c r="G4" s="286"/>
      <c r="H4" s="286" t="s">
        <v>77</v>
      </c>
      <c r="I4" s="286"/>
    </row>
    <row r="5" spans="1:11" ht="20.100000000000001" customHeight="1" x14ac:dyDescent="0.3">
      <c r="B5" s="113"/>
      <c r="C5" s="107"/>
      <c r="D5" s="139"/>
      <c r="E5" s="141"/>
      <c r="F5" s="139"/>
      <c r="G5" s="141"/>
      <c r="H5" s="139"/>
      <c r="I5" s="141" t="s">
        <v>353</v>
      </c>
    </row>
    <row r="6" spans="1:11" ht="63.75" customHeight="1" x14ac:dyDescent="0.3">
      <c r="A6" s="299" t="s">
        <v>349</v>
      </c>
      <c r="B6" s="299"/>
      <c r="C6" s="299"/>
      <c r="D6" s="299"/>
      <c r="E6" s="299"/>
      <c r="F6" s="299"/>
      <c r="G6" s="299"/>
      <c r="H6" s="299"/>
      <c r="I6" s="299"/>
    </row>
    <row r="7" spans="1:11" ht="17.25" customHeight="1" x14ac:dyDescent="0.3">
      <c r="A7" s="297" t="s">
        <v>0</v>
      </c>
      <c r="B7" s="297" t="s">
        <v>2</v>
      </c>
      <c r="C7" s="298" t="s">
        <v>139</v>
      </c>
      <c r="D7" s="282" t="s">
        <v>138</v>
      </c>
      <c r="E7" s="285"/>
      <c r="F7" s="285"/>
      <c r="G7" s="285"/>
      <c r="H7" s="285"/>
      <c r="I7" s="283"/>
    </row>
    <row r="8" spans="1:11" ht="18" customHeight="1" x14ac:dyDescent="0.3">
      <c r="A8" s="297"/>
      <c r="B8" s="297"/>
      <c r="C8" s="298"/>
      <c r="D8" s="282" t="s">
        <v>322</v>
      </c>
      <c r="E8" s="283"/>
      <c r="F8" s="282" t="s">
        <v>324</v>
      </c>
      <c r="G8" s="283"/>
      <c r="H8" s="282" t="s">
        <v>333</v>
      </c>
      <c r="I8" s="283"/>
    </row>
    <row r="9" spans="1:11" ht="33.75" customHeight="1" x14ac:dyDescent="0.3">
      <c r="A9" s="297"/>
      <c r="B9" s="297"/>
      <c r="C9" s="298"/>
      <c r="D9" s="145" t="s">
        <v>295</v>
      </c>
      <c r="E9" s="145" t="s">
        <v>296</v>
      </c>
      <c r="F9" s="226" t="s">
        <v>295</v>
      </c>
      <c r="G9" s="226" t="s">
        <v>296</v>
      </c>
      <c r="H9" s="226" t="s">
        <v>295</v>
      </c>
      <c r="I9" s="226" t="s">
        <v>296</v>
      </c>
    </row>
    <row r="10" spans="1:11" ht="72" customHeight="1" x14ac:dyDescent="0.3">
      <c r="A10" s="114" t="s">
        <v>350</v>
      </c>
      <c r="B10" s="115"/>
      <c r="C10" s="116"/>
      <c r="D10" s="117">
        <v>0</v>
      </c>
      <c r="E10" s="117">
        <v>0</v>
      </c>
      <c r="F10" s="117">
        <v>0</v>
      </c>
      <c r="G10" s="117">
        <v>0</v>
      </c>
      <c r="H10" s="117">
        <v>0</v>
      </c>
      <c r="I10" s="117">
        <v>0</v>
      </c>
    </row>
    <row r="11" spans="1:11" ht="20.100000000000001" hidden="1" customHeight="1" x14ac:dyDescent="0.3">
      <c r="A11" s="31" t="s">
        <v>113</v>
      </c>
      <c r="B11" s="249" t="s">
        <v>325</v>
      </c>
      <c r="C11" s="89" t="s">
        <v>133</v>
      </c>
      <c r="D11" s="58">
        <f>D12</f>
        <v>0</v>
      </c>
      <c r="E11" s="58">
        <f t="shared" ref="E11:I12" si="0">E12</f>
        <v>0</v>
      </c>
      <c r="F11" s="58">
        <f t="shared" si="0"/>
        <v>0</v>
      </c>
      <c r="G11" s="58">
        <f t="shared" si="0"/>
        <v>0</v>
      </c>
      <c r="H11" s="58">
        <f t="shared" si="0"/>
        <v>0</v>
      </c>
      <c r="I11" s="58">
        <f t="shared" si="0"/>
        <v>0</v>
      </c>
      <c r="J11" s="32"/>
      <c r="K11" s="26"/>
    </row>
    <row r="12" spans="1:11" ht="36.75" hidden="1" customHeight="1" x14ac:dyDescent="0.3">
      <c r="A12" s="31" t="s">
        <v>32</v>
      </c>
      <c r="B12" s="249" t="s">
        <v>325</v>
      </c>
      <c r="C12" s="89" t="s">
        <v>119</v>
      </c>
      <c r="D12" s="58">
        <f>D13</f>
        <v>0</v>
      </c>
      <c r="E12" s="58">
        <f t="shared" si="0"/>
        <v>0</v>
      </c>
      <c r="F12" s="58">
        <f t="shared" si="0"/>
        <v>0</v>
      </c>
      <c r="G12" s="58">
        <f t="shared" si="0"/>
        <v>0</v>
      </c>
      <c r="H12" s="58">
        <f t="shared" si="0"/>
        <v>0</v>
      </c>
      <c r="I12" s="58">
        <f t="shared" si="0"/>
        <v>0</v>
      </c>
      <c r="J12" s="32"/>
      <c r="K12" s="26"/>
    </row>
    <row r="13" spans="1:11" ht="32.25" hidden="1" customHeight="1" x14ac:dyDescent="0.3">
      <c r="A13" s="31" t="s">
        <v>31</v>
      </c>
      <c r="B13" s="249" t="s">
        <v>325</v>
      </c>
      <c r="C13" s="89" t="s">
        <v>118</v>
      </c>
      <c r="D13" s="58">
        <f>'Приложение № 4'!G118</f>
        <v>0</v>
      </c>
      <c r="E13" s="58">
        <f>'Приложение № 4'!H118</f>
        <v>0</v>
      </c>
      <c r="F13" s="58">
        <f>'Приложение № 4'!I118</f>
        <v>0</v>
      </c>
      <c r="G13" s="58">
        <f>'Приложение № 4'!J118</f>
        <v>0</v>
      </c>
      <c r="H13" s="58">
        <f>'Приложение № 4'!K118</f>
        <v>0</v>
      </c>
      <c r="I13" s="58">
        <f>'Приложение № 4'!L118</f>
        <v>0</v>
      </c>
      <c r="J13" s="32"/>
      <c r="K13" s="26"/>
    </row>
    <row r="14" spans="1:11" ht="64.5" hidden="1" customHeight="1" x14ac:dyDescent="0.3">
      <c r="A14" s="31" t="s">
        <v>328</v>
      </c>
      <c r="B14" s="133" t="s">
        <v>329</v>
      </c>
      <c r="C14" s="134" t="s">
        <v>133</v>
      </c>
      <c r="D14" s="135">
        <f t="shared" ref="D14:I15" si="1">D15</f>
        <v>0</v>
      </c>
      <c r="E14" s="135">
        <f t="shared" si="1"/>
        <v>0</v>
      </c>
      <c r="F14" s="135">
        <f t="shared" si="1"/>
        <v>0</v>
      </c>
      <c r="G14" s="135">
        <f t="shared" si="1"/>
        <v>0</v>
      </c>
      <c r="H14" s="135">
        <f t="shared" si="1"/>
        <v>0</v>
      </c>
      <c r="I14" s="135">
        <f t="shared" si="1"/>
        <v>0</v>
      </c>
    </row>
    <row r="15" spans="1:11" ht="40.5" hidden="1" customHeight="1" x14ac:dyDescent="0.3">
      <c r="A15" s="88" t="s">
        <v>32</v>
      </c>
      <c r="B15" s="133" t="s">
        <v>330</v>
      </c>
      <c r="C15" s="119">
        <v>200</v>
      </c>
      <c r="D15" s="120">
        <f t="shared" si="1"/>
        <v>0</v>
      </c>
      <c r="E15" s="120">
        <f t="shared" si="1"/>
        <v>0</v>
      </c>
      <c r="F15" s="120">
        <f t="shared" si="1"/>
        <v>0</v>
      </c>
      <c r="G15" s="120">
        <f t="shared" si="1"/>
        <v>0</v>
      </c>
      <c r="H15" s="120">
        <f t="shared" si="1"/>
        <v>0</v>
      </c>
      <c r="I15" s="120">
        <f t="shared" si="1"/>
        <v>0</v>
      </c>
    </row>
    <row r="16" spans="1:11" ht="36.75" hidden="1" customHeight="1" x14ac:dyDescent="0.3">
      <c r="A16" s="88" t="s">
        <v>31</v>
      </c>
      <c r="B16" s="118" t="s">
        <v>330</v>
      </c>
      <c r="C16" s="119">
        <v>240</v>
      </c>
      <c r="D16" s="120">
        <f>'Приложение № 4'!G121</f>
        <v>0</v>
      </c>
      <c r="E16" s="120">
        <f>'Приложение № 4'!H121</f>
        <v>0</v>
      </c>
      <c r="F16" s="120">
        <f>'Приложение № 4'!I121</f>
        <v>0</v>
      </c>
      <c r="G16" s="120">
        <f>'Приложение № 4'!J121</f>
        <v>0</v>
      </c>
      <c r="H16" s="120">
        <f>'Приложение № 4'!K121</f>
        <v>0</v>
      </c>
      <c r="I16" s="120">
        <f>'Приложение № 4'!L121</f>
        <v>0</v>
      </c>
    </row>
    <row r="17" spans="1:11" ht="53.25" customHeight="1" x14ac:dyDescent="0.3">
      <c r="A17" s="114" t="s">
        <v>140</v>
      </c>
      <c r="B17" s="115"/>
      <c r="C17" s="116"/>
      <c r="D17" s="117">
        <f t="shared" ref="D17:I17" si="2">D18+D24</f>
        <v>0</v>
      </c>
      <c r="E17" s="117">
        <f t="shared" si="2"/>
        <v>1347500</v>
      </c>
      <c r="F17" s="117">
        <f t="shared" si="2"/>
        <v>0</v>
      </c>
      <c r="G17" s="117">
        <f t="shared" si="2"/>
        <v>0</v>
      </c>
      <c r="H17" s="117">
        <f t="shared" si="2"/>
        <v>0</v>
      </c>
      <c r="I17" s="117">
        <f t="shared" si="2"/>
        <v>0</v>
      </c>
    </row>
    <row r="18" spans="1:11" s="129" customFormat="1" ht="67.5" customHeight="1" x14ac:dyDescent="0.3">
      <c r="A18" s="224" t="s">
        <v>315</v>
      </c>
      <c r="B18" s="126" t="s">
        <v>141</v>
      </c>
      <c r="C18" s="127" t="s">
        <v>133</v>
      </c>
      <c r="D18" s="128">
        <f t="shared" ref="D18:I22" si="3">D19</f>
        <v>0</v>
      </c>
      <c r="E18" s="128">
        <f t="shared" si="3"/>
        <v>1300000</v>
      </c>
      <c r="F18" s="128">
        <f t="shared" si="3"/>
        <v>0</v>
      </c>
      <c r="G18" s="128">
        <f t="shared" si="3"/>
        <v>0</v>
      </c>
      <c r="H18" s="128">
        <f t="shared" si="3"/>
        <v>0</v>
      </c>
      <c r="I18" s="128">
        <f t="shared" si="3"/>
        <v>0</v>
      </c>
    </row>
    <row r="19" spans="1:11" s="129" customFormat="1" ht="53.25" customHeight="1" x14ac:dyDescent="0.3">
      <c r="A19" s="130" t="s">
        <v>313</v>
      </c>
      <c r="B19" s="131" t="s">
        <v>142</v>
      </c>
      <c r="C19" s="89" t="s">
        <v>133</v>
      </c>
      <c r="D19" s="132">
        <f t="shared" si="3"/>
        <v>0</v>
      </c>
      <c r="E19" s="132">
        <f t="shared" si="3"/>
        <v>1300000</v>
      </c>
      <c r="F19" s="132">
        <f t="shared" si="3"/>
        <v>0</v>
      </c>
      <c r="G19" s="132">
        <f t="shared" si="3"/>
        <v>0</v>
      </c>
      <c r="H19" s="132">
        <f t="shared" si="3"/>
        <v>0</v>
      </c>
      <c r="I19" s="132">
        <f t="shared" si="3"/>
        <v>0</v>
      </c>
    </row>
    <row r="20" spans="1:11" s="129" customFormat="1" ht="52.5" customHeight="1" x14ac:dyDescent="0.3">
      <c r="A20" s="20" t="s">
        <v>143</v>
      </c>
      <c r="B20" s="131" t="s">
        <v>144</v>
      </c>
      <c r="C20" s="89" t="s">
        <v>133</v>
      </c>
      <c r="D20" s="132">
        <f t="shared" si="3"/>
        <v>0</v>
      </c>
      <c r="E20" s="132">
        <f t="shared" si="3"/>
        <v>1300000</v>
      </c>
      <c r="F20" s="132">
        <f t="shared" si="3"/>
        <v>0</v>
      </c>
      <c r="G20" s="132">
        <f t="shared" si="3"/>
        <v>0</v>
      </c>
      <c r="H20" s="132">
        <f t="shared" si="3"/>
        <v>0</v>
      </c>
      <c r="I20" s="132">
        <f t="shared" si="3"/>
        <v>0</v>
      </c>
    </row>
    <row r="21" spans="1:11" ht="19.5" customHeight="1" x14ac:dyDescent="0.3">
      <c r="A21" s="20" t="s">
        <v>145</v>
      </c>
      <c r="B21" s="133" t="s">
        <v>146</v>
      </c>
      <c r="C21" s="134" t="s">
        <v>133</v>
      </c>
      <c r="D21" s="135">
        <f t="shared" si="3"/>
        <v>0</v>
      </c>
      <c r="E21" s="135">
        <f t="shared" si="3"/>
        <v>1300000</v>
      </c>
      <c r="F21" s="135">
        <f t="shared" si="3"/>
        <v>0</v>
      </c>
      <c r="G21" s="135">
        <f t="shared" si="3"/>
        <v>0</v>
      </c>
      <c r="H21" s="135">
        <f t="shared" si="3"/>
        <v>0</v>
      </c>
      <c r="I21" s="135">
        <f t="shared" si="3"/>
        <v>0</v>
      </c>
    </row>
    <row r="22" spans="1:11" ht="40.5" customHeight="1" x14ac:dyDescent="0.3">
      <c r="A22" s="88" t="s">
        <v>32</v>
      </c>
      <c r="B22" s="118" t="s">
        <v>146</v>
      </c>
      <c r="C22" s="119">
        <v>200</v>
      </c>
      <c r="D22" s="120">
        <f t="shared" si="3"/>
        <v>0</v>
      </c>
      <c r="E22" s="120">
        <f t="shared" si="3"/>
        <v>1300000</v>
      </c>
      <c r="F22" s="120">
        <f t="shared" si="3"/>
        <v>0</v>
      </c>
      <c r="G22" s="120">
        <f t="shared" si="3"/>
        <v>0</v>
      </c>
      <c r="H22" s="120">
        <f t="shared" si="3"/>
        <v>0</v>
      </c>
      <c r="I22" s="120">
        <f t="shared" si="3"/>
        <v>0</v>
      </c>
    </row>
    <row r="23" spans="1:11" ht="36.75" customHeight="1" x14ac:dyDescent="0.3">
      <c r="A23" s="100" t="s">
        <v>31</v>
      </c>
      <c r="B23" s="121" t="s">
        <v>146</v>
      </c>
      <c r="C23" s="122">
        <v>240</v>
      </c>
      <c r="D23" s="123">
        <f>'Приложение № 4'!G87</f>
        <v>0</v>
      </c>
      <c r="E23" s="123">
        <f>'Приложение № 4'!H87</f>
        <v>1300000</v>
      </c>
      <c r="F23" s="123">
        <f>'Приложение № 4'!I87</f>
        <v>0</v>
      </c>
      <c r="G23" s="123">
        <f>'Приложение № 4'!J87</f>
        <v>0</v>
      </c>
      <c r="H23" s="123">
        <f>'Приложение № 4'!K87</f>
        <v>0</v>
      </c>
      <c r="I23" s="123">
        <f>'Приложение № 4'!L87</f>
        <v>0</v>
      </c>
    </row>
    <row r="24" spans="1:11" s="129" customFormat="1" ht="69" customHeight="1" x14ac:dyDescent="0.3">
      <c r="A24" s="225" t="s">
        <v>316</v>
      </c>
      <c r="B24" s="219" t="s">
        <v>302</v>
      </c>
      <c r="C24" s="220" t="s">
        <v>133</v>
      </c>
      <c r="D24" s="221">
        <f t="shared" ref="D24:I24" si="4">D25+D29</f>
        <v>0</v>
      </c>
      <c r="E24" s="221">
        <f t="shared" si="4"/>
        <v>47500</v>
      </c>
      <c r="F24" s="221">
        <f t="shared" si="4"/>
        <v>0</v>
      </c>
      <c r="G24" s="221">
        <f t="shared" si="4"/>
        <v>0</v>
      </c>
      <c r="H24" s="221">
        <f t="shared" si="4"/>
        <v>0</v>
      </c>
      <c r="I24" s="221">
        <f t="shared" si="4"/>
        <v>0</v>
      </c>
      <c r="J24" s="222"/>
      <c r="K24" s="223"/>
    </row>
    <row r="25" spans="1:11" ht="35.1" customHeight="1" x14ac:dyDescent="0.3">
      <c r="A25" s="31" t="s">
        <v>308</v>
      </c>
      <c r="B25" s="49" t="s">
        <v>310</v>
      </c>
      <c r="C25" s="30" t="s">
        <v>133</v>
      </c>
      <c r="D25" s="58">
        <f t="shared" ref="D25:I27" si="5">D26</f>
        <v>0</v>
      </c>
      <c r="E25" s="58">
        <f t="shared" si="5"/>
        <v>37500</v>
      </c>
      <c r="F25" s="58">
        <f t="shared" si="5"/>
        <v>0</v>
      </c>
      <c r="G25" s="58">
        <f t="shared" si="5"/>
        <v>0</v>
      </c>
      <c r="H25" s="58">
        <f t="shared" si="5"/>
        <v>0</v>
      </c>
      <c r="I25" s="58">
        <f t="shared" si="5"/>
        <v>0</v>
      </c>
      <c r="J25" s="25"/>
      <c r="K25" s="26"/>
    </row>
    <row r="26" spans="1:11" ht="20.100000000000001" customHeight="1" x14ac:dyDescent="0.3">
      <c r="A26" s="31" t="s">
        <v>304</v>
      </c>
      <c r="B26" s="49" t="s">
        <v>311</v>
      </c>
      <c r="C26" s="30" t="s">
        <v>133</v>
      </c>
      <c r="D26" s="58">
        <f t="shared" si="5"/>
        <v>0</v>
      </c>
      <c r="E26" s="58">
        <f t="shared" si="5"/>
        <v>37500</v>
      </c>
      <c r="F26" s="58">
        <f t="shared" si="5"/>
        <v>0</v>
      </c>
      <c r="G26" s="58">
        <f t="shared" si="5"/>
        <v>0</v>
      </c>
      <c r="H26" s="58">
        <f t="shared" si="5"/>
        <v>0</v>
      </c>
      <c r="I26" s="58">
        <f t="shared" si="5"/>
        <v>0</v>
      </c>
      <c r="J26" s="25"/>
      <c r="K26" s="26"/>
    </row>
    <row r="27" spans="1:11" ht="35.1" customHeight="1" x14ac:dyDescent="0.3">
      <c r="A27" s="31" t="s">
        <v>32</v>
      </c>
      <c r="B27" s="49" t="s">
        <v>311</v>
      </c>
      <c r="C27" s="30" t="s">
        <v>119</v>
      </c>
      <c r="D27" s="58">
        <f t="shared" si="5"/>
        <v>0</v>
      </c>
      <c r="E27" s="58">
        <f t="shared" si="5"/>
        <v>37500</v>
      </c>
      <c r="F27" s="58">
        <f t="shared" si="5"/>
        <v>0</v>
      </c>
      <c r="G27" s="58">
        <f t="shared" si="5"/>
        <v>0</v>
      </c>
      <c r="H27" s="58">
        <f t="shared" si="5"/>
        <v>0</v>
      </c>
      <c r="I27" s="58">
        <f t="shared" si="5"/>
        <v>0</v>
      </c>
      <c r="J27" s="25"/>
      <c r="K27" s="26"/>
    </row>
    <row r="28" spans="1:11" ht="35.1" customHeight="1" x14ac:dyDescent="0.3">
      <c r="A28" s="31" t="s">
        <v>31</v>
      </c>
      <c r="B28" s="49" t="s">
        <v>311</v>
      </c>
      <c r="C28" s="30" t="s">
        <v>118</v>
      </c>
      <c r="D28" s="58">
        <f>'Приложение № 4'!G126</f>
        <v>0</v>
      </c>
      <c r="E28" s="58">
        <f>'Приложение № 4'!H126</f>
        <v>37500</v>
      </c>
      <c r="F28" s="58">
        <f>'Приложение № 4'!I126</f>
        <v>0</v>
      </c>
      <c r="G28" s="58">
        <f>'Приложение № 4'!J126</f>
        <v>0</v>
      </c>
      <c r="H28" s="58">
        <f>'Приложение № 4'!K126</f>
        <v>0</v>
      </c>
      <c r="I28" s="58">
        <f>'Приложение № 4'!L126</f>
        <v>0</v>
      </c>
      <c r="J28" s="25"/>
      <c r="K28" s="26"/>
    </row>
    <row r="29" spans="1:11" ht="35.1" customHeight="1" x14ac:dyDescent="0.3">
      <c r="A29" s="31" t="s">
        <v>306</v>
      </c>
      <c r="B29" s="49" t="s">
        <v>303</v>
      </c>
      <c r="C29" s="30" t="s">
        <v>133</v>
      </c>
      <c r="D29" s="58">
        <f t="shared" ref="D29:I31" si="6">D30</f>
        <v>0</v>
      </c>
      <c r="E29" s="58">
        <f t="shared" si="6"/>
        <v>10000</v>
      </c>
      <c r="F29" s="58">
        <f t="shared" si="6"/>
        <v>0</v>
      </c>
      <c r="G29" s="58">
        <f t="shared" si="6"/>
        <v>0</v>
      </c>
      <c r="H29" s="58">
        <f t="shared" si="6"/>
        <v>0</v>
      </c>
      <c r="I29" s="58">
        <f t="shared" si="6"/>
        <v>0</v>
      </c>
      <c r="J29" s="25"/>
      <c r="K29" s="26"/>
    </row>
    <row r="30" spans="1:11" ht="20.100000000000001" customHeight="1" x14ac:dyDescent="0.3">
      <c r="A30" s="31" t="s">
        <v>304</v>
      </c>
      <c r="B30" s="49" t="s">
        <v>305</v>
      </c>
      <c r="C30" s="30" t="s">
        <v>133</v>
      </c>
      <c r="D30" s="58">
        <f t="shared" si="6"/>
        <v>0</v>
      </c>
      <c r="E30" s="58">
        <f t="shared" si="6"/>
        <v>10000</v>
      </c>
      <c r="F30" s="58">
        <f t="shared" si="6"/>
        <v>0</v>
      </c>
      <c r="G30" s="58">
        <f t="shared" si="6"/>
        <v>0</v>
      </c>
      <c r="H30" s="58">
        <f t="shared" si="6"/>
        <v>0</v>
      </c>
      <c r="I30" s="58">
        <f t="shared" si="6"/>
        <v>0</v>
      </c>
      <c r="J30" s="25"/>
      <c r="K30" s="26"/>
    </row>
    <row r="31" spans="1:11" ht="35.1" customHeight="1" x14ac:dyDescent="0.3">
      <c r="A31" s="31" t="s">
        <v>32</v>
      </c>
      <c r="B31" s="49" t="s">
        <v>305</v>
      </c>
      <c r="C31" s="30" t="s">
        <v>119</v>
      </c>
      <c r="D31" s="58">
        <f t="shared" si="6"/>
        <v>0</v>
      </c>
      <c r="E31" s="58">
        <f t="shared" si="6"/>
        <v>10000</v>
      </c>
      <c r="F31" s="58">
        <f t="shared" si="6"/>
        <v>0</v>
      </c>
      <c r="G31" s="58">
        <f t="shared" si="6"/>
        <v>0</v>
      </c>
      <c r="H31" s="58">
        <f t="shared" si="6"/>
        <v>0</v>
      </c>
      <c r="I31" s="58">
        <f t="shared" si="6"/>
        <v>0</v>
      </c>
      <c r="J31" s="25"/>
      <c r="K31" s="26"/>
    </row>
    <row r="32" spans="1:11" ht="35.1" customHeight="1" x14ac:dyDescent="0.3">
      <c r="A32" s="31" t="s">
        <v>31</v>
      </c>
      <c r="B32" s="49" t="s">
        <v>305</v>
      </c>
      <c r="C32" s="30" t="s">
        <v>118</v>
      </c>
      <c r="D32" s="58">
        <f>'Приложение № 4'!G130</f>
        <v>0</v>
      </c>
      <c r="E32" s="58">
        <f>'Приложение № 4'!H130</f>
        <v>10000</v>
      </c>
      <c r="F32" s="58">
        <f>'Приложение № 4'!I130</f>
        <v>0</v>
      </c>
      <c r="G32" s="58">
        <f>'Приложение № 4'!J130</f>
        <v>0</v>
      </c>
      <c r="H32" s="58">
        <f>'Приложение № 4'!K130</f>
        <v>0</v>
      </c>
      <c r="I32" s="58">
        <f>'Приложение № 4'!L130</f>
        <v>0</v>
      </c>
      <c r="J32" s="25"/>
      <c r="K32" s="26"/>
    </row>
    <row r="33" spans="1:9" ht="40.5" customHeight="1" x14ac:dyDescent="0.3">
      <c r="A33" s="114" t="s">
        <v>147</v>
      </c>
      <c r="B33" s="125"/>
      <c r="C33" s="124"/>
      <c r="D33" s="136">
        <f t="shared" ref="D33:I33" si="7">D45+D50+D34+D60+D55+D80+D39+D86+D94+D101</f>
        <v>4649630.8199999994</v>
      </c>
      <c r="E33" s="136">
        <f t="shared" si="7"/>
        <v>4771905.3199999994</v>
      </c>
      <c r="F33" s="136">
        <f t="shared" si="7"/>
        <v>4538624.4899999993</v>
      </c>
      <c r="G33" s="136">
        <f t="shared" si="7"/>
        <v>4558494.9799999995</v>
      </c>
      <c r="H33" s="136">
        <f t="shared" si="7"/>
        <v>4453883.8600000003</v>
      </c>
      <c r="I33" s="136">
        <f t="shared" si="7"/>
        <v>4486299.4000000004</v>
      </c>
    </row>
    <row r="34" spans="1:9" ht="36.75" customHeight="1" x14ac:dyDescent="0.3">
      <c r="A34" s="65" t="s">
        <v>82</v>
      </c>
      <c r="B34" s="68" t="s">
        <v>81</v>
      </c>
      <c r="C34" s="109" t="s">
        <v>133</v>
      </c>
      <c r="D34" s="69">
        <f>D35</f>
        <v>87500</v>
      </c>
      <c r="E34" s="69">
        <f t="shared" ref="E34:I37" si="8">E35</f>
        <v>87500</v>
      </c>
      <c r="F34" s="69">
        <f t="shared" si="8"/>
        <v>87500</v>
      </c>
      <c r="G34" s="69">
        <f t="shared" si="8"/>
        <v>87500</v>
      </c>
      <c r="H34" s="69">
        <f t="shared" si="8"/>
        <v>87500</v>
      </c>
      <c r="I34" s="69">
        <f t="shared" si="8"/>
        <v>87500</v>
      </c>
    </row>
    <row r="35" spans="1:9" ht="48" customHeight="1" x14ac:dyDescent="0.3">
      <c r="A35" s="259" t="s">
        <v>337</v>
      </c>
      <c r="B35" s="49" t="s">
        <v>338</v>
      </c>
      <c r="C35" s="42" t="s">
        <v>133</v>
      </c>
      <c r="D35" s="57">
        <f>D36</f>
        <v>87500</v>
      </c>
      <c r="E35" s="57">
        <f t="shared" si="8"/>
        <v>87500</v>
      </c>
      <c r="F35" s="57">
        <f t="shared" si="8"/>
        <v>87500</v>
      </c>
      <c r="G35" s="57">
        <f t="shared" si="8"/>
        <v>87500</v>
      </c>
      <c r="H35" s="57">
        <f t="shared" si="8"/>
        <v>87500</v>
      </c>
      <c r="I35" s="57">
        <f t="shared" si="8"/>
        <v>87500</v>
      </c>
    </row>
    <row r="36" spans="1:9" ht="35.25" customHeight="1" x14ac:dyDescent="0.3">
      <c r="A36" s="259" t="s">
        <v>22</v>
      </c>
      <c r="B36" s="49" t="s">
        <v>336</v>
      </c>
      <c r="C36" s="42" t="s">
        <v>133</v>
      </c>
      <c r="D36" s="57">
        <f>D37</f>
        <v>87500</v>
      </c>
      <c r="E36" s="57">
        <f t="shared" si="8"/>
        <v>87500</v>
      </c>
      <c r="F36" s="57">
        <f t="shared" si="8"/>
        <v>87500</v>
      </c>
      <c r="G36" s="57">
        <f t="shared" si="8"/>
        <v>87500</v>
      </c>
      <c r="H36" s="57">
        <f t="shared" si="8"/>
        <v>87500</v>
      </c>
      <c r="I36" s="57">
        <f t="shared" si="8"/>
        <v>87500</v>
      </c>
    </row>
    <row r="37" spans="1:9" ht="36.75" customHeight="1" x14ac:dyDescent="0.3">
      <c r="A37" s="31" t="s">
        <v>32</v>
      </c>
      <c r="B37" s="49" t="s">
        <v>336</v>
      </c>
      <c r="C37" s="42">
        <v>200</v>
      </c>
      <c r="D37" s="57">
        <f>D38</f>
        <v>87500</v>
      </c>
      <c r="E37" s="57">
        <f t="shared" si="8"/>
        <v>87500</v>
      </c>
      <c r="F37" s="57">
        <f t="shared" si="8"/>
        <v>87500</v>
      </c>
      <c r="G37" s="57">
        <f t="shared" si="8"/>
        <v>87500</v>
      </c>
      <c r="H37" s="57">
        <f t="shared" si="8"/>
        <v>87500</v>
      </c>
      <c r="I37" s="57">
        <f t="shared" si="8"/>
        <v>87500</v>
      </c>
    </row>
    <row r="38" spans="1:9" ht="36" customHeight="1" x14ac:dyDescent="0.3">
      <c r="A38" s="31" t="s">
        <v>31</v>
      </c>
      <c r="B38" s="49" t="s">
        <v>336</v>
      </c>
      <c r="C38" s="42">
        <v>240</v>
      </c>
      <c r="D38" s="57">
        <f>'Приложение № 4'!G31</f>
        <v>87500</v>
      </c>
      <c r="E38" s="57">
        <f>'Приложение № 4'!H31</f>
        <v>87500</v>
      </c>
      <c r="F38" s="57">
        <f>'Приложение № 4'!I31</f>
        <v>87500</v>
      </c>
      <c r="G38" s="57">
        <f>'Приложение № 4'!J31</f>
        <v>87500</v>
      </c>
      <c r="H38" s="57">
        <f>'Приложение № 4'!K31</f>
        <v>87500</v>
      </c>
      <c r="I38" s="57">
        <f>'Приложение № 4'!L31</f>
        <v>87500</v>
      </c>
    </row>
    <row r="39" spans="1:9" ht="28.5" customHeight="1" x14ac:dyDescent="0.3">
      <c r="A39" s="20" t="s">
        <v>84</v>
      </c>
      <c r="B39" s="49" t="s">
        <v>83</v>
      </c>
      <c r="C39" s="42" t="s">
        <v>133</v>
      </c>
      <c r="D39" s="57">
        <f>D40</f>
        <v>215472.52</v>
      </c>
      <c r="E39" s="57">
        <f t="shared" ref="E39:I39" si="9">E40</f>
        <v>222747.02</v>
      </c>
      <c r="F39" s="57">
        <f t="shared" si="9"/>
        <v>223916.16</v>
      </c>
      <c r="G39" s="57">
        <f t="shared" si="9"/>
        <v>243786.65</v>
      </c>
      <c r="H39" s="57">
        <f t="shared" si="9"/>
        <v>233844.66999999998</v>
      </c>
      <c r="I39" s="57">
        <f t="shared" si="9"/>
        <v>266260.20999999996</v>
      </c>
    </row>
    <row r="40" spans="1:9" ht="79.5" customHeight="1" x14ac:dyDescent="0.3">
      <c r="A40" s="260" t="s">
        <v>340</v>
      </c>
      <c r="B40" s="49" t="s">
        <v>339</v>
      </c>
      <c r="C40" s="30" t="s">
        <v>133</v>
      </c>
      <c r="D40" s="58">
        <f>D41+D43</f>
        <v>215472.52</v>
      </c>
      <c r="E40" s="58">
        <f t="shared" ref="E40:I40" si="10">E41+E43</f>
        <v>222747.02</v>
      </c>
      <c r="F40" s="58">
        <f t="shared" si="10"/>
        <v>223916.16</v>
      </c>
      <c r="G40" s="58">
        <f t="shared" si="10"/>
        <v>243786.65</v>
      </c>
      <c r="H40" s="58">
        <f t="shared" si="10"/>
        <v>233844.66999999998</v>
      </c>
      <c r="I40" s="58">
        <f t="shared" si="10"/>
        <v>266260.20999999996</v>
      </c>
    </row>
    <row r="41" spans="1:9" ht="62.4" x14ac:dyDescent="0.3">
      <c r="A41" s="31" t="s">
        <v>13</v>
      </c>
      <c r="B41" s="49" t="s">
        <v>339</v>
      </c>
      <c r="C41" s="30">
        <v>100</v>
      </c>
      <c r="D41" s="58">
        <f>D42</f>
        <v>206477.53</v>
      </c>
      <c r="E41" s="58">
        <f t="shared" ref="E41:I41" si="11">E42</f>
        <v>206477.53</v>
      </c>
      <c r="F41" s="58">
        <f t="shared" si="11"/>
        <v>214740.03</v>
      </c>
      <c r="G41" s="58">
        <f t="shared" si="11"/>
        <v>214740.03</v>
      </c>
      <c r="H41" s="58">
        <f t="shared" si="11"/>
        <v>223352.21</v>
      </c>
      <c r="I41" s="58">
        <f t="shared" si="11"/>
        <v>223352.21</v>
      </c>
    </row>
    <row r="42" spans="1:9" ht="31.2" x14ac:dyDescent="0.3">
      <c r="A42" s="31" t="s">
        <v>14</v>
      </c>
      <c r="B42" s="49" t="s">
        <v>339</v>
      </c>
      <c r="C42" s="30">
        <v>120</v>
      </c>
      <c r="D42" s="57">
        <f>'Приложение № 4'!G67</f>
        <v>206477.53</v>
      </c>
      <c r="E42" s="57">
        <f>'Приложение № 4'!H67</f>
        <v>206477.53</v>
      </c>
      <c r="F42" s="57">
        <f>'Приложение № 4'!I67</f>
        <v>214740.03</v>
      </c>
      <c r="G42" s="57">
        <f>'Приложение № 4'!J67</f>
        <v>214740.03</v>
      </c>
      <c r="H42" s="57">
        <f>'Приложение № 4'!K67</f>
        <v>223352.21</v>
      </c>
      <c r="I42" s="57">
        <f>'Приложение № 4'!L67</f>
        <v>223352.21</v>
      </c>
    </row>
    <row r="43" spans="1:9" ht="35.25" customHeight="1" x14ac:dyDescent="0.3">
      <c r="A43" s="31" t="s">
        <v>32</v>
      </c>
      <c r="B43" s="49" t="s">
        <v>339</v>
      </c>
      <c r="C43" s="42">
        <v>200</v>
      </c>
      <c r="D43" s="57">
        <f>D44</f>
        <v>8994.99</v>
      </c>
      <c r="E43" s="57">
        <f t="shared" ref="E43:I43" si="12">E44</f>
        <v>16269.49</v>
      </c>
      <c r="F43" s="57">
        <f t="shared" si="12"/>
        <v>9176.1299999999992</v>
      </c>
      <c r="G43" s="57">
        <f t="shared" si="12"/>
        <v>29046.62</v>
      </c>
      <c r="H43" s="57">
        <f t="shared" si="12"/>
        <v>10492.46</v>
      </c>
      <c r="I43" s="57">
        <f t="shared" si="12"/>
        <v>42908</v>
      </c>
    </row>
    <row r="44" spans="1:9" ht="38.25" customHeight="1" x14ac:dyDescent="0.3">
      <c r="A44" s="31" t="s">
        <v>31</v>
      </c>
      <c r="B44" s="49" t="s">
        <v>339</v>
      </c>
      <c r="C44" s="42">
        <v>240</v>
      </c>
      <c r="D44" s="58">
        <f>'Приложение № 4'!G69</f>
        <v>8994.99</v>
      </c>
      <c r="E44" s="58">
        <f>'Приложение № 4'!H69</f>
        <v>16269.49</v>
      </c>
      <c r="F44" s="58">
        <f>'Приложение № 4'!I69</f>
        <v>9176.1299999999992</v>
      </c>
      <c r="G44" s="58">
        <f>'Приложение № 4'!J69</f>
        <v>29046.62</v>
      </c>
      <c r="H44" s="58">
        <f>'Приложение № 4'!K69</f>
        <v>10492.46</v>
      </c>
      <c r="I44" s="58">
        <f>'Приложение № 4'!L69</f>
        <v>42908</v>
      </c>
    </row>
    <row r="45" spans="1:9" ht="37.5" customHeight="1" x14ac:dyDescent="0.3">
      <c r="A45" s="65" t="s">
        <v>137</v>
      </c>
      <c r="B45" s="68" t="s">
        <v>85</v>
      </c>
      <c r="C45" s="109" t="s">
        <v>133</v>
      </c>
      <c r="D45" s="69">
        <f>D46</f>
        <v>934276.14</v>
      </c>
      <c r="E45" s="69">
        <f t="shared" ref="E45:I48" si="13">E46</f>
        <v>934276.14</v>
      </c>
      <c r="F45" s="69">
        <f t="shared" si="13"/>
        <v>934276.14</v>
      </c>
      <c r="G45" s="69">
        <f t="shared" si="13"/>
        <v>934276.14</v>
      </c>
      <c r="H45" s="69">
        <f t="shared" si="13"/>
        <v>934276.14</v>
      </c>
      <c r="I45" s="69">
        <f t="shared" si="13"/>
        <v>934276.14</v>
      </c>
    </row>
    <row r="46" spans="1:9" ht="23.25" customHeight="1" x14ac:dyDescent="0.3">
      <c r="A46" s="20" t="s">
        <v>148</v>
      </c>
      <c r="B46" s="49" t="s">
        <v>86</v>
      </c>
      <c r="C46" s="42" t="s">
        <v>133</v>
      </c>
      <c r="D46" s="57">
        <f>D47</f>
        <v>934276.14</v>
      </c>
      <c r="E46" s="57">
        <f t="shared" si="13"/>
        <v>934276.14</v>
      </c>
      <c r="F46" s="57">
        <f t="shared" si="13"/>
        <v>934276.14</v>
      </c>
      <c r="G46" s="57">
        <f t="shared" si="13"/>
        <v>934276.14</v>
      </c>
      <c r="H46" s="57">
        <f t="shared" si="13"/>
        <v>934276.14</v>
      </c>
      <c r="I46" s="57">
        <f t="shared" si="13"/>
        <v>934276.14</v>
      </c>
    </row>
    <row r="47" spans="1:9" ht="38.25" customHeight="1" x14ac:dyDescent="0.3">
      <c r="A47" s="31" t="s">
        <v>54</v>
      </c>
      <c r="B47" s="49" t="s">
        <v>87</v>
      </c>
      <c r="C47" s="42" t="s">
        <v>133</v>
      </c>
      <c r="D47" s="57">
        <f>D48</f>
        <v>934276.14</v>
      </c>
      <c r="E47" s="57">
        <f t="shared" si="13"/>
        <v>934276.14</v>
      </c>
      <c r="F47" s="57">
        <f t="shared" si="13"/>
        <v>934276.14</v>
      </c>
      <c r="G47" s="57">
        <f t="shared" si="13"/>
        <v>934276.14</v>
      </c>
      <c r="H47" s="57">
        <f t="shared" si="13"/>
        <v>934276.14</v>
      </c>
      <c r="I47" s="57">
        <f t="shared" si="13"/>
        <v>934276.14</v>
      </c>
    </row>
    <row r="48" spans="1:9" ht="62.4" x14ac:dyDescent="0.3">
      <c r="A48" s="31" t="s">
        <v>13</v>
      </c>
      <c r="B48" s="49" t="s">
        <v>87</v>
      </c>
      <c r="C48" s="30">
        <v>100</v>
      </c>
      <c r="D48" s="58">
        <f>D49</f>
        <v>934276.14</v>
      </c>
      <c r="E48" s="58">
        <f t="shared" si="13"/>
        <v>934276.14</v>
      </c>
      <c r="F48" s="58">
        <f t="shared" si="13"/>
        <v>934276.14</v>
      </c>
      <c r="G48" s="58">
        <f t="shared" si="13"/>
        <v>934276.14</v>
      </c>
      <c r="H48" s="58">
        <f t="shared" si="13"/>
        <v>934276.14</v>
      </c>
      <c r="I48" s="58">
        <f t="shared" si="13"/>
        <v>934276.14</v>
      </c>
    </row>
    <row r="49" spans="1:11" ht="37.5" customHeight="1" x14ac:dyDescent="0.3">
      <c r="A49" s="31" t="s">
        <v>14</v>
      </c>
      <c r="B49" s="49" t="s">
        <v>87</v>
      </c>
      <c r="C49" s="30">
        <v>120</v>
      </c>
      <c r="D49" s="58">
        <f>'Приложение № 4'!G19</f>
        <v>934276.14</v>
      </c>
      <c r="E49" s="58">
        <f>'Приложение № 4'!H19</f>
        <v>934276.14</v>
      </c>
      <c r="F49" s="58">
        <f>'Приложение № 4'!I19</f>
        <v>934276.14</v>
      </c>
      <c r="G49" s="58">
        <f>'Приложение № 4'!J19</f>
        <v>934276.14</v>
      </c>
      <c r="H49" s="58">
        <f>'Приложение № 4'!K19</f>
        <v>934276.14</v>
      </c>
      <c r="I49" s="58">
        <f>'Приложение № 4'!L19</f>
        <v>934276.14</v>
      </c>
    </row>
    <row r="50" spans="1:11" ht="18" hidden="1" customHeight="1" x14ac:dyDescent="0.3">
      <c r="A50" s="65" t="s">
        <v>88</v>
      </c>
      <c r="B50" s="68" t="s">
        <v>89</v>
      </c>
      <c r="C50" s="42" t="s">
        <v>133</v>
      </c>
      <c r="D50" s="70">
        <f>D51</f>
        <v>0</v>
      </c>
      <c r="E50" s="70">
        <f t="shared" ref="E50:I53" si="14">E51</f>
        <v>0</v>
      </c>
      <c r="F50" s="70">
        <f t="shared" si="14"/>
        <v>0</v>
      </c>
      <c r="G50" s="70">
        <f t="shared" si="14"/>
        <v>0</v>
      </c>
      <c r="H50" s="70">
        <f t="shared" si="14"/>
        <v>0</v>
      </c>
      <c r="I50" s="70">
        <f t="shared" si="14"/>
        <v>0</v>
      </c>
    </row>
    <row r="51" spans="1:11" ht="21.75" hidden="1" customHeight="1" x14ac:dyDescent="0.3">
      <c r="A51" s="20" t="s">
        <v>90</v>
      </c>
      <c r="B51" s="49" t="s">
        <v>91</v>
      </c>
      <c r="C51" s="42" t="s">
        <v>133</v>
      </c>
      <c r="D51" s="58">
        <f>D52</f>
        <v>0</v>
      </c>
      <c r="E51" s="58">
        <f t="shared" si="14"/>
        <v>0</v>
      </c>
      <c r="F51" s="58">
        <f t="shared" si="14"/>
        <v>0</v>
      </c>
      <c r="G51" s="58">
        <f t="shared" si="14"/>
        <v>0</v>
      </c>
      <c r="H51" s="58">
        <f t="shared" si="14"/>
        <v>0</v>
      </c>
      <c r="I51" s="58">
        <f t="shared" si="14"/>
        <v>0</v>
      </c>
    </row>
    <row r="52" spans="1:11" ht="24" hidden="1" customHeight="1" x14ac:dyDescent="0.3">
      <c r="A52" s="31" t="s">
        <v>92</v>
      </c>
      <c r="B52" s="49" t="s">
        <v>93</v>
      </c>
      <c r="C52" s="42" t="s">
        <v>133</v>
      </c>
      <c r="D52" s="58">
        <f>D53</f>
        <v>0</v>
      </c>
      <c r="E52" s="58">
        <f t="shared" si="14"/>
        <v>0</v>
      </c>
      <c r="F52" s="58">
        <f t="shared" si="14"/>
        <v>0</v>
      </c>
      <c r="G52" s="58">
        <f t="shared" si="14"/>
        <v>0</v>
      </c>
      <c r="H52" s="58">
        <f t="shared" si="14"/>
        <v>0</v>
      </c>
      <c r="I52" s="58">
        <f t="shared" si="14"/>
        <v>0</v>
      </c>
    </row>
    <row r="53" spans="1:11" ht="72" hidden="1" customHeight="1" x14ac:dyDescent="0.3">
      <c r="A53" s="31" t="s">
        <v>13</v>
      </c>
      <c r="B53" s="49" t="s">
        <v>93</v>
      </c>
      <c r="C53" s="42">
        <v>100</v>
      </c>
      <c r="D53" s="57">
        <f>D54</f>
        <v>0</v>
      </c>
      <c r="E53" s="57">
        <f t="shared" si="14"/>
        <v>0</v>
      </c>
      <c r="F53" s="57">
        <f t="shared" si="14"/>
        <v>0</v>
      </c>
      <c r="G53" s="57">
        <f t="shared" si="14"/>
        <v>0</v>
      </c>
      <c r="H53" s="57">
        <f t="shared" si="14"/>
        <v>0</v>
      </c>
      <c r="I53" s="57">
        <f t="shared" si="14"/>
        <v>0</v>
      </c>
    </row>
    <row r="54" spans="1:11" ht="34.5" hidden="1" customHeight="1" x14ac:dyDescent="0.3">
      <c r="A54" s="31" t="s">
        <v>14</v>
      </c>
      <c r="B54" s="49" t="s">
        <v>93</v>
      </c>
      <c r="C54" s="30">
        <v>120</v>
      </c>
      <c r="D54" s="58">
        <f>'Приложение № 4'!G25</f>
        <v>0</v>
      </c>
      <c r="E54" s="58">
        <f>'Приложение № 4'!H25</f>
        <v>0</v>
      </c>
      <c r="F54" s="58">
        <f>'Приложение № 4'!I25</f>
        <v>0</v>
      </c>
      <c r="G54" s="58">
        <f>'Приложение № 4'!J25</f>
        <v>0</v>
      </c>
      <c r="H54" s="58">
        <f>'Приложение № 4'!K25</f>
        <v>0</v>
      </c>
      <c r="I54" s="58">
        <f>'Приложение № 4'!L25</f>
        <v>0</v>
      </c>
    </row>
    <row r="55" spans="1:11" ht="24" customHeight="1" x14ac:dyDescent="0.3">
      <c r="A55" s="65" t="s">
        <v>97</v>
      </c>
      <c r="B55" s="68" t="s">
        <v>98</v>
      </c>
      <c r="C55" s="109" t="s">
        <v>133</v>
      </c>
      <c r="D55" s="69">
        <f>D56</f>
        <v>65233</v>
      </c>
      <c r="E55" s="69">
        <f t="shared" ref="E55:I58" si="15">E56</f>
        <v>65233</v>
      </c>
      <c r="F55" s="69">
        <f t="shared" si="15"/>
        <v>65233</v>
      </c>
      <c r="G55" s="69">
        <f t="shared" si="15"/>
        <v>65233</v>
      </c>
      <c r="H55" s="69">
        <f t="shared" si="15"/>
        <v>65233</v>
      </c>
      <c r="I55" s="69">
        <f t="shared" si="15"/>
        <v>65233</v>
      </c>
    </row>
    <row r="56" spans="1:11" ht="25.5" customHeight="1" x14ac:dyDescent="0.3">
      <c r="A56" s="31" t="s">
        <v>99</v>
      </c>
      <c r="B56" s="49" t="s">
        <v>100</v>
      </c>
      <c r="C56" s="42" t="s">
        <v>133</v>
      </c>
      <c r="D56" s="57">
        <f>D57</f>
        <v>65233</v>
      </c>
      <c r="E56" s="57">
        <f t="shared" si="15"/>
        <v>65233</v>
      </c>
      <c r="F56" s="57">
        <f t="shared" si="15"/>
        <v>65233</v>
      </c>
      <c r="G56" s="57">
        <f t="shared" si="15"/>
        <v>65233</v>
      </c>
      <c r="H56" s="57">
        <f t="shared" si="15"/>
        <v>65233</v>
      </c>
      <c r="I56" s="57">
        <f t="shared" si="15"/>
        <v>65233</v>
      </c>
    </row>
    <row r="57" spans="1:11" ht="48.75" customHeight="1" x14ac:dyDescent="0.3">
      <c r="A57" s="65" t="s">
        <v>319</v>
      </c>
      <c r="B57" s="68" t="s">
        <v>318</v>
      </c>
      <c r="C57" s="109" t="s">
        <v>133</v>
      </c>
      <c r="D57" s="69">
        <f>D58</f>
        <v>65233</v>
      </c>
      <c r="E57" s="69">
        <f t="shared" si="15"/>
        <v>65233</v>
      </c>
      <c r="F57" s="69">
        <f t="shared" si="15"/>
        <v>65233</v>
      </c>
      <c r="G57" s="69">
        <f t="shared" si="15"/>
        <v>65233</v>
      </c>
      <c r="H57" s="69">
        <f t="shared" si="15"/>
        <v>65233</v>
      </c>
      <c r="I57" s="69">
        <f t="shared" si="15"/>
        <v>65233</v>
      </c>
      <c r="J57" s="32"/>
      <c r="K57" s="26"/>
    </row>
    <row r="58" spans="1:11" ht="20.100000000000001" customHeight="1" x14ac:dyDescent="0.3">
      <c r="A58" s="31" t="s">
        <v>7</v>
      </c>
      <c r="B58" s="49" t="s">
        <v>318</v>
      </c>
      <c r="C58" s="42">
        <v>500</v>
      </c>
      <c r="D58" s="57">
        <f>D59</f>
        <v>65233</v>
      </c>
      <c r="E58" s="57">
        <f t="shared" si="15"/>
        <v>65233</v>
      </c>
      <c r="F58" s="57">
        <f t="shared" si="15"/>
        <v>65233</v>
      </c>
      <c r="G58" s="57">
        <f t="shared" si="15"/>
        <v>65233</v>
      </c>
      <c r="H58" s="57">
        <f t="shared" si="15"/>
        <v>65233</v>
      </c>
      <c r="I58" s="57">
        <f t="shared" si="15"/>
        <v>65233</v>
      </c>
      <c r="J58" s="32"/>
      <c r="K58" s="26"/>
    </row>
    <row r="59" spans="1:11" ht="20.100000000000001" customHeight="1" x14ac:dyDescent="0.3">
      <c r="A59" s="31" t="s">
        <v>18</v>
      </c>
      <c r="B59" s="49" t="s">
        <v>318</v>
      </c>
      <c r="C59" s="42">
        <v>540</v>
      </c>
      <c r="D59" s="57">
        <f>'Приложение № 4'!G48</f>
        <v>65233</v>
      </c>
      <c r="E59" s="57">
        <f>'Приложение № 4'!H48</f>
        <v>65233</v>
      </c>
      <c r="F59" s="57">
        <f>'Приложение № 4'!I48</f>
        <v>65233</v>
      </c>
      <c r="G59" s="57">
        <f>'Приложение № 4'!J48</f>
        <v>65233</v>
      </c>
      <c r="H59" s="57">
        <f>'Приложение № 4'!K48</f>
        <v>65233</v>
      </c>
      <c r="I59" s="57">
        <f>'Приложение № 4'!L48</f>
        <v>65233</v>
      </c>
      <c r="J59" s="32"/>
      <c r="K59" s="26"/>
    </row>
    <row r="60" spans="1:11" x14ac:dyDescent="0.3">
      <c r="A60" s="65" t="s">
        <v>94</v>
      </c>
      <c r="B60" s="68" t="s">
        <v>95</v>
      </c>
      <c r="C60" s="109" t="s">
        <v>133</v>
      </c>
      <c r="D60" s="69">
        <f>D61+D68+D74+D77</f>
        <v>3112968.55</v>
      </c>
      <c r="E60" s="69">
        <f t="shared" ref="E60:I60" si="16">E61+E68+E74+E77</f>
        <v>3112968.55</v>
      </c>
      <c r="F60" s="69">
        <f t="shared" si="16"/>
        <v>3102968.55</v>
      </c>
      <c r="G60" s="69">
        <f t="shared" si="16"/>
        <v>3102968.55</v>
      </c>
      <c r="H60" s="69">
        <f t="shared" si="16"/>
        <v>3002968.55</v>
      </c>
      <c r="I60" s="69">
        <f t="shared" si="16"/>
        <v>3002968.55</v>
      </c>
    </row>
    <row r="61" spans="1:11" ht="31.2" x14ac:dyDescent="0.3">
      <c r="A61" s="31" t="s">
        <v>54</v>
      </c>
      <c r="B61" s="49" t="s">
        <v>96</v>
      </c>
      <c r="C61" s="30" t="s">
        <v>133</v>
      </c>
      <c r="D61" s="58">
        <f>D62+D64+D66</f>
        <v>2467424.5499999998</v>
      </c>
      <c r="E61" s="58">
        <f t="shared" ref="E61:I61" si="17">E62+E64+E66</f>
        <v>2467424.5499999998</v>
      </c>
      <c r="F61" s="58">
        <f t="shared" si="17"/>
        <v>2467424.5499999998</v>
      </c>
      <c r="G61" s="58">
        <f t="shared" si="17"/>
        <v>2467424.5499999998</v>
      </c>
      <c r="H61" s="58">
        <f t="shared" si="17"/>
        <v>2367424.5499999998</v>
      </c>
      <c r="I61" s="58">
        <f t="shared" si="17"/>
        <v>2367424.5499999998</v>
      </c>
    </row>
    <row r="62" spans="1:11" ht="62.4" x14ac:dyDescent="0.3">
      <c r="A62" s="31" t="s">
        <v>13</v>
      </c>
      <c r="B62" s="49" t="s">
        <v>96</v>
      </c>
      <c r="C62" s="30">
        <v>100</v>
      </c>
      <c r="D62" s="58">
        <f>D63</f>
        <v>2194074.5499999998</v>
      </c>
      <c r="E62" s="58">
        <f t="shared" ref="E62:I62" si="18">E63</f>
        <v>1794074.55</v>
      </c>
      <c r="F62" s="58">
        <f t="shared" si="18"/>
        <v>2194074.5499999998</v>
      </c>
      <c r="G62" s="58">
        <f t="shared" si="18"/>
        <v>2194074.5499999998</v>
      </c>
      <c r="H62" s="58">
        <f t="shared" si="18"/>
        <v>2194074.5499999998</v>
      </c>
      <c r="I62" s="58">
        <f t="shared" si="18"/>
        <v>2194074.5499999998</v>
      </c>
    </row>
    <row r="63" spans="1:11" ht="31.2" x14ac:dyDescent="0.3">
      <c r="A63" s="31" t="s">
        <v>14</v>
      </c>
      <c r="B63" s="49" t="s">
        <v>96</v>
      </c>
      <c r="C63" s="30">
        <v>120</v>
      </c>
      <c r="D63" s="58">
        <f>'Приложение № 4'!G35</f>
        <v>2194074.5499999998</v>
      </c>
      <c r="E63" s="58">
        <f>'Приложение № 4'!H35</f>
        <v>1794074.55</v>
      </c>
      <c r="F63" s="58">
        <f>'Приложение № 4'!I35</f>
        <v>2194074.5499999998</v>
      </c>
      <c r="G63" s="58">
        <f>'Приложение № 4'!J35</f>
        <v>2194074.5499999998</v>
      </c>
      <c r="H63" s="58">
        <f>'Приложение № 4'!K35</f>
        <v>2194074.5499999998</v>
      </c>
      <c r="I63" s="58">
        <f>'Приложение № 4'!L35</f>
        <v>2194074.5499999998</v>
      </c>
    </row>
    <row r="64" spans="1:11" ht="36.75" customHeight="1" x14ac:dyDescent="0.3">
      <c r="A64" s="31" t="s">
        <v>32</v>
      </c>
      <c r="B64" s="49" t="s">
        <v>96</v>
      </c>
      <c r="C64" s="30">
        <v>200</v>
      </c>
      <c r="D64" s="58">
        <f>D65</f>
        <v>267350</v>
      </c>
      <c r="E64" s="58">
        <f t="shared" ref="E64:I64" si="19">E65</f>
        <v>667350</v>
      </c>
      <c r="F64" s="58">
        <f t="shared" si="19"/>
        <v>267350</v>
      </c>
      <c r="G64" s="58">
        <f t="shared" si="19"/>
        <v>267350</v>
      </c>
      <c r="H64" s="58">
        <f t="shared" si="19"/>
        <v>167350</v>
      </c>
      <c r="I64" s="58">
        <f t="shared" si="19"/>
        <v>167350</v>
      </c>
    </row>
    <row r="65" spans="1:11" ht="33" customHeight="1" x14ac:dyDescent="0.3">
      <c r="A65" s="31" t="s">
        <v>31</v>
      </c>
      <c r="B65" s="49" t="s">
        <v>96</v>
      </c>
      <c r="C65" s="30">
        <v>240</v>
      </c>
      <c r="D65" s="58">
        <f>'Приложение № 4'!G37</f>
        <v>267350</v>
      </c>
      <c r="E65" s="58">
        <f>'Приложение № 4'!H37</f>
        <v>667350</v>
      </c>
      <c r="F65" s="58">
        <f>'Приложение № 4'!I37</f>
        <v>267350</v>
      </c>
      <c r="G65" s="58">
        <f>'Приложение № 4'!J37</f>
        <v>267350</v>
      </c>
      <c r="H65" s="58">
        <f>'Приложение № 4'!K37</f>
        <v>167350</v>
      </c>
      <c r="I65" s="58">
        <f>'Приложение № 4'!L37</f>
        <v>167350</v>
      </c>
    </row>
    <row r="66" spans="1:11" ht="21.75" customHeight="1" x14ac:dyDescent="0.3">
      <c r="A66" s="31" t="s">
        <v>15</v>
      </c>
      <c r="B66" s="49" t="s">
        <v>96</v>
      </c>
      <c r="C66" s="30">
        <v>800</v>
      </c>
      <c r="D66" s="58">
        <f>D67</f>
        <v>6000</v>
      </c>
      <c r="E66" s="58">
        <f t="shared" ref="E66:I66" si="20">E67</f>
        <v>6000</v>
      </c>
      <c r="F66" s="58">
        <f t="shared" si="20"/>
        <v>6000</v>
      </c>
      <c r="G66" s="58">
        <f t="shared" si="20"/>
        <v>6000</v>
      </c>
      <c r="H66" s="58">
        <f t="shared" si="20"/>
        <v>6000</v>
      </c>
      <c r="I66" s="58">
        <f t="shared" si="20"/>
        <v>6000</v>
      </c>
    </row>
    <row r="67" spans="1:11" ht="18.75" customHeight="1" x14ac:dyDescent="0.3">
      <c r="A67" s="31" t="s">
        <v>16</v>
      </c>
      <c r="B67" s="49" t="s">
        <v>96</v>
      </c>
      <c r="C67" s="30">
        <v>850</v>
      </c>
      <c r="D67" s="58">
        <f>'Приложение № 4'!G39</f>
        <v>6000</v>
      </c>
      <c r="E67" s="58">
        <f>'Приложение № 4'!H39</f>
        <v>6000</v>
      </c>
      <c r="F67" s="58">
        <f>'Приложение № 4'!I39</f>
        <v>6000</v>
      </c>
      <c r="G67" s="58">
        <f>'Приложение № 4'!J39</f>
        <v>6000</v>
      </c>
      <c r="H67" s="58">
        <f>'Приложение № 4'!K39</f>
        <v>6000</v>
      </c>
      <c r="I67" s="58">
        <f>'Приложение № 4'!L39</f>
        <v>6000</v>
      </c>
    </row>
    <row r="68" spans="1:11" ht="23.25" customHeight="1" x14ac:dyDescent="0.3">
      <c r="A68" s="20" t="s">
        <v>102</v>
      </c>
      <c r="B68" s="49" t="s">
        <v>103</v>
      </c>
      <c r="C68" s="42" t="s">
        <v>133</v>
      </c>
      <c r="D68" s="57">
        <f>D69+D71</f>
        <v>10000</v>
      </c>
      <c r="E68" s="57">
        <f t="shared" ref="E68:I68" si="21">E69+E71</f>
        <v>10000</v>
      </c>
      <c r="F68" s="57">
        <f t="shared" si="21"/>
        <v>0</v>
      </c>
      <c r="G68" s="57">
        <f t="shared" si="21"/>
        <v>0</v>
      </c>
      <c r="H68" s="57">
        <f t="shared" si="21"/>
        <v>0</v>
      </c>
      <c r="I68" s="57">
        <f t="shared" si="21"/>
        <v>0</v>
      </c>
    </row>
    <row r="69" spans="1:11" ht="36.75" customHeight="1" x14ac:dyDescent="0.3">
      <c r="A69" s="31" t="s">
        <v>32</v>
      </c>
      <c r="B69" s="49" t="s">
        <v>103</v>
      </c>
      <c r="C69" s="42">
        <v>200</v>
      </c>
      <c r="D69" s="57">
        <f>D70</f>
        <v>10000</v>
      </c>
      <c r="E69" s="57">
        <f t="shared" ref="E69:I69" si="22">E70</f>
        <v>10000</v>
      </c>
      <c r="F69" s="57">
        <f t="shared" si="22"/>
        <v>0</v>
      </c>
      <c r="G69" s="57">
        <f t="shared" si="22"/>
        <v>0</v>
      </c>
      <c r="H69" s="57">
        <f t="shared" si="22"/>
        <v>0</v>
      </c>
      <c r="I69" s="57">
        <f t="shared" si="22"/>
        <v>0</v>
      </c>
    </row>
    <row r="70" spans="1:11" ht="36.75" customHeight="1" x14ac:dyDescent="0.3">
      <c r="A70" s="31" t="s">
        <v>31</v>
      </c>
      <c r="B70" s="49" t="s">
        <v>103</v>
      </c>
      <c r="C70" s="42">
        <v>240</v>
      </c>
      <c r="D70" s="57">
        <f>'Приложение № 4'!G58</f>
        <v>10000</v>
      </c>
      <c r="E70" s="57">
        <f>'Приложение № 4'!H58</f>
        <v>10000</v>
      </c>
      <c r="F70" s="57">
        <f>'Приложение № 4'!I58</f>
        <v>0</v>
      </c>
      <c r="G70" s="57">
        <f>'Приложение № 4'!J58</f>
        <v>0</v>
      </c>
      <c r="H70" s="57">
        <f>'Приложение № 4'!K58</f>
        <v>0</v>
      </c>
      <c r="I70" s="57">
        <f>'Приложение № 4'!L58</f>
        <v>0</v>
      </c>
    </row>
    <row r="71" spans="1:11" ht="21" hidden="1" customHeight="1" x14ac:dyDescent="0.3">
      <c r="A71" s="31" t="s">
        <v>15</v>
      </c>
      <c r="B71" s="49" t="s">
        <v>103</v>
      </c>
      <c r="C71" s="30">
        <v>800</v>
      </c>
      <c r="D71" s="58">
        <f>D73+D72</f>
        <v>0</v>
      </c>
      <c r="E71" s="58">
        <f t="shared" ref="E71:I71" si="23">E73+E72</f>
        <v>0</v>
      </c>
      <c r="F71" s="58">
        <f t="shared" si="23"/>
        <v>0</v>
      </c>
      <c r="G71" s="58">
        <f t="shared" si="23"/>
        <v>0</v>
      </c>
      <c r="H71" s="58">
        <f t="shared" si="23"/>
        <v>0</v>
      </c>
      <c r="I71" s="58">
        <f t="shared" si="23"/>
        <v>0</v>
      </c>
    </row>
    <row r="72" spans="1:11" ht="20.100000000000001" hidden="1" customHeight="1" x14ac:dyDescent="0.3">
      <c r="A72" s="65" t="s">
        <v>150</v>
      </c>
      <c r="B72" s="68" t="s">
        <v>103</v>
      </c>
      <c r="C72" s="67" t="s">
        <v>151</v>
      </c>
      <c r="D72" s="70">
        <f>'Приложение № 4'!G60</f>
        <v>0</v>
      </c>
      <c r="E72" s="70">
        <f>'Приложение № 4'!H60</f>
        <v>0</v>
      </c>
      <c r="F72" s="70">
        <f>'Приложение № 4'!I60</f>
        <v>0</v>
      </c>
      <c r="G72" s="70">
        <f>'Приложение № 4'!J60</f>
        <v>0</v>
      </c>
      <c r="H72" s="70">
        <f>'Приложение № 4'!K60</f>
        <v>0</v>
      </c>
      <c r="I72" s="70">
        <f>'Приложение № 4'!L60</f>
        <v>0</v>
      </c>
      <c r="J72" s="26"/>
    </row>
    <row r="73" spans="1:11" ht="21.75" hidden="1" customHeight="1" x14ac:dyDescent="0.3">
      <c r="A73" s="31" t="s">
        <v>16</v>
      </c>
      <c r="B73" s="49" t="s">
        <v>103</v>
      </c>
      <c r="C73" s="30">
        <v>850</v>
      </c>
      <c r="D73" s="58">
        <f>'Приложение № 4'!G61</f>
        <v>0</v>
      </c>
      <c r="E73" s="58">
        <f>'Приложение № 4'!H61</f>
        <v>0</v>
      </c>
      <c r="F73" s="58">
        <f>'Приложение № 4'!I61</f>
        <v>0</v>
      </c>
      <c r="G73" s="58">
        <f>'Приложение № 4'!J61</f>
        <v>0</v>
      </c>
      <c r="H73" s="58">
        <f>'Приложение № 4'!K61</f>
        <v>0</v>
      </c>
      <c r="I73" s="58">
        <f>'Приложение № 4'!L61</f>
        <v>0</v>
      </c>
    </row>
    <row r="74" spans="1:11" ht="20.100000000000001" customHeight="1" x14ac:dyDescent="0.3">
      <c r="A74" s="31" t="s">
        <v>30</v>
      </c>
      <c r="B74" s="49" t="s">
        <v>120</v>
      </c>
      <c r="C74" s="42" t="s">
        <v>133</v>
      </c>
      <c r="D74" s="57">
        <f>D75</f>
        <v>136250</v>
      </c>
      <c r="E74" s="57">
        <f t="shared" ref="E74:I75" si="24">E75</f>
        <v>136250</v>
      </c>
      <c r="F74" s="57">
        <f t="shared" si="24"/>
        <v>136250</v>
      </c>
      <c r="G74" s="57">
        <f t="shared" si="24"/>
        <v>136250</v>
      </c>
      <c r="H74" s="57">
        <f t="shared" si="24"/>
        <v>136250</v>
      </c>
      <c r="I74" s="57">
        <f t="shared" si="24"/>
        <v>136250</v>
      </c>
      <c r="J74" s="26"/>
    </row>
    <row r="75" spans="1:11" ht="20.100000000000001" customHeight="1" x14ac:dyDescent="0.3">
      <c r="A75" s="31" t="s">
        <v>20</v>
      </c>
      <c r="B75" s="49" t="s">
        <v>120</v>
      </c>
      <c r="C75" s="42">
        <v>300</v>
      </c>
      <c r="D75" s="57">
        <f>D76</f>
        <v>136250</v>
      </c>
      <c r="E75" s="57">
        <f t="shared" si="24"/>
        <v>136250</v>
      </c>
      <c r="F75" s="57">
        <f t="shared" si="24"/>
        <v>136250</v>
      </c>
      <c r="G75" s="57">
        <f t="shared" si="24"/>
        <v>136250</v>
      </c>
      <c r="H75" s="57">
        <f t="shared" si="24"/>
        <v>136250</v>
      </c>
      <c r="I75" s="57">
        <f t="shared" si="24"/>
        <v>136250</v>
      </c>
      <c r="J75" s="26"/>
    </row>
    <row r="76" spans="1:11" ht="20.100000000000001" customHeight="1" x14ac:dyDescent="0.3">
      <c r="A76" s="31" t="s">
        <v>121</v>
      </c>
      <c r="B76" s="49" t="s">
        <v>120</v>
      </c>
      <c r="C76" s="42">
        <v>310</v>
      </c>
      <c r="D76" s="57">
        <f>'Приложение № 4'!G153</f>
        <v>136250</v>
      </c>
      <c r="E76" s="57">
        <f>'Приложение № 4'!H153</f>
        <v>136250</v>
      </c>
      <c r="F76" s="57">
        <f>'Приложение № 4'!I153</f>
        <v>136250</v>
      </c>
      <c r="G76" s="57">
        <f>'Приложение № 4'!J153</f>
        <v>136250</v>
      </c>
      <c r="H76" s="57">
        <f>'Приложение № 4'!K153</f>
        <v>136250</v>
      </c>
      <c r="I76" s="57">
        <f>'Приложение № 4'!L153</f>
        <v>136250</v>
      </c>
      <c r="J76" s="26"/>
    </row>
    <row r="77" spans="1:11" ht="48.75" customHeight="1" x14ac:dyDescent="0.3">
      <c r="A77" s="31" t="s">
        <v>320</v>
      </c>
      <c r="B77" s="49" t="s">
        <v>317</v>
      </c>
      <c r="C77" s="30" t="s">
        <v>133</v>
      </c>
      <c r="D77" s="58">
        <f>D78</f>
        <v>499294</v>
      </c>
      <c r="E77" s="58">
        <f t="shared" ref="E77:I78" si="25">E78</f>
        <v>499294</v>
      </c>
      <c r="F77" s="58">
        <f t="shared" si="25"/>
        <v>499294</v>
      </c>
      <c r="G77" s="58">
        <f t="shared" si="25"/>
        <v>499294</v>
      </c>
      <c r="H77" s="58">
        <f t="shared" si="25"/>
        <v>499294</v>
      </c>
      <c r="I77" s="58">
        <f t="shared" si="25"/>
        <v>499294</v>
      </c>
      <c r="J77" s="32"/>
      <c r="K77" s="26"/>
    </row>
    <row r="78" spans="1:11" ht="20.100000000000001" customHeight="1" x14ac:dyDescent="0.3">
      <c r="A78" s="31" t="s">
        <v>7</v>
      </c>
      <c r="B78" s="49" t="s">
        <v>317</v>
      </c>
      <c r="C78" s="30">
        <v>500</v>
      </c>
      <c r="D78" s="58">
        <f>D79</f>
        <v>499294</v>
      </c>
      <c r="E78" s="58">
        <f t="shared" si="25"/>
        <v>499294</v>
      </c>
      <c r="F78" s="58">
        <f t="shared" si="25"/>
        <v>499294</v>
      </c>
      <c r="G78" s="58">
        <f t="shared" si="25"/>
        <v>499294</v>
      </c>
      <c r="H78" s="58">
        <f t="shared" si="25"/>
        <v>499294</v>
      </c>
      <c r="I78" s="58">
        <f t="shared" si="25"/>
        <v>499294</v>
      </c>
      <c r="J78" s="32"/>
      <c r="K78" s="26"/>
    </row>
    <row r="79" spans="1:11" ht="20.100000000000001" customHeight="1" x14ac:dyDescent="0.3">
      <c r="A79" s="31" t="s">
        <v>18</v>
      </c>
      <c r="B79" s="49" t="s">
        <v>317</v>
      </c>
      <c r="C79" s="30">
        <v>540</v>
      </c>
      <c r="D79" s="58">
        <f>'Приложение № 4'!G42</f>
        <v>499294</v>
      </c>
      <c r="E79" s="58">
        <f>'Приложение № 4'!H42</f>
        <v>499294</v>
      </c>
      <c r="F79" s="58">
        <f>'Приложение № 4'!I42</f>
        <v>499294</v>
      </c>
      <c r="G79" s="58">
        <f>'Приложение № 4'!J42</f>
        <v>499294</v>
      </c>
      <c r="H79" s="58">
        <f>'Приложение № 4'!K42</f>
        <v>499294</v>
      </c>
      <c r="I79" s="58">
        <f>'Приложение № 4'!L42</f>
        <v>499294</v>
      </c>
      <c r="J79" s="32"/>
      <c r="K79" s="26"/>
    </row>
    <row r="80" spans="1:11" ht="21" customHeight="1" x14ac:dyDescent="0.3">
      <c r="A80" s="31" t="s">
        <v>55</v>
      </c>
      <c r="B80" s="49" t="s">
        <v>136</v>
      </c>
      <c r="C80" s="42" t="s">
        <v>133</v>
      </c>
      <c r="D80" s="57">
        <f>D81</f>
        <v>5000</v>
      </c>
      <c r="E80" s="57">
        <f t="shared" ref="E80:I84" si="26">E81</f>
        <v>5000</v>
      </c>
      <c r="F80" s="57">
        <f t="shared" si="26"/>
        <v>5000</v>
      </c>
      <c r="G80" s="57">
        <f t="shared" si="26"/>
        <v>5000</v>
      </c>
      <c r="H80" s="57">
        <f t="shared" si="26"/>
        <v>5000</v>
      </c>
      <c r="I80" s="57">
        <f t="shared" si="26"/>
        <v>5000</v>
      </c>
    </row>
    <row r="81" spans="1:9" ht="37.5" customHeight="1" x14ac:dyDescent="0.3">
      <c r="A81" s="31" t="s">
        <v>149</v>
      </c>
      <c r="B81" s="49" t="s">
        <v>101</v>
      </c>
      <c r="C81" s="42" t="s">
        <v>133</v>
      </c>
      <c r="D81" s="57">
        <f>D82+D84</f>
        <v>5000</v>
      </c>
      <c r="E81" s="57">
        <f t="shared" ref="E81:I81" si="27">E82+E84</f>
        <v>5000</v>
      </c>
      <c r="F81" s="57">
        <f t="shared" si="27"/>
        <v>5000</v>
      </c>
      <c r="G81" s="57">
        <f t="shared" si="27"/>
        <v>5000</v>
      </c>
      <c r="H81" s="57">
        <f t="shared" si="27"/>
        <v>5000</v>
      </c>
      <c r="I81" s="57">
        <f t="shared" si="27"/>
        <v>5000</v>
      </c>
    </row>
    <row r="82" spans="1:9" ht="20.100000000000001" hidden="1" customHeight="1" x14ac:dyDescent="0.3">
      <c r="A82" s="250" t="s">
        <v>15</v>
      </c>
      <c r="B82" s="251" t="s">
        <v>101</v>
      </c>
      <c r="C82" s="252">
        <v>300</v>
      </c>
      <c r="D82" s="253">
        <f>D83</f>
        <v>0</v>
      </c>
      <c r="E82" s="253">
        <f t="shared" ref="E82:I82" si="28">E83</f>
        <v>0</v>
      </c>
      <c r="F82" s="253">
        <f t="shared" si="28"/>
        <v>0</v>
      </c>
      <c r="G82" s="253">
        <f t="shared" si="28"/>
        <v>0</v>
      </c>
      <c r="H82" s="253">
        <f t="shared" si="28"/>
        <v>0</v>
      </c>
      <c r="I82" s="253">
        <f t="shared" si="28"/>
        <v>0</v>
      </c>
    </row>
    <row r="83" spans="1:9" ht="20.100000000000001" hidden="1" customHeight="1" x14ac:dyDescent="0.3">
      <c r="A83" s="31" t="s">
        <v>25</v>
      </c>
      <c r="B83" s="49" t="s">
        <v>101</v>
      </c>
      <c r="C83" s="42" t="s">
        <v>327</v>
      </c>
      <c r="D83" s="57">
        <v>0</v>
      </c>
      <c r="E83" s="58">
        <v>0</v>
      </c>
      <c r="F83" s="58">
        <v>0</v>
      </c>
      <c r="G83" s="58">
        <v>0</v>
      </c>
      <c r="H83" s="58">
        <v>0</v>
      </c>
      <c r="I83" s="58">
        <v>0</v>
      </c>
    </row>
    <row r="84" spans="1:9" ht="21.75" customHeight="1" x14ac:dyDescent="0.3">
      <c r="A84" s="65" t="s">
        <v>15</v>
      </c>
      <c r="B84" s="68" t="s">
        <v>101</v>
      </c>
      <c r="C84" s="109">
        <v>800</v>
      </c>
      <c r="D84" s="69">
        <f>D85</f>
        <v>5000</v>
      </c>
      <c r="E84" s="69">
        <f t="shared" si="26"/>
        <v>5000</v>
      </c>
      <c r="F84" s="69">
        <f t="shared" si="26"/>
        <v>5000</v>
      </c>
      <c r="G84" s="69">
        <f t="shared" si="26"/>
        <v>5000</v>
      </c>
      <c r="H84" s="69">
        <f t="shared" si="26"/>
        <v>5000</v>
      </c>
      <c r="I84" s="69">
        <f t="shared" si="26"/>
        <v>5000</v>
      </c>
    </row>
    <row r="85" spans="1:9" ht="21" customHeight="1" x14ac:dyDescent="0.3">
      <c r="A85" s="31" t="s">
        <v>25</v>
      </c>
      <c r="B85" s="49" t="s">
        <v>101</v>
      </c>
      <c r="C85" s="42">
        <v>870</v>
      </c>
      <c r="D85" s="57">
        <f>'Приложение № 4'!G53</f>
        <v>5000</v>
      </c>
      <c r="E85" s="57">
        <f>'Приложение № 4'!H53</f>
        <v>5000</v>
      </c>
      <c r="F85" s="57">
        <f>'Приложение № 4'!I53</f>
        <v>5000</v>
      </c>
      <c r="G85" s="57">
        <f>'Приложение № 4'!J53</f>
        <v>5000</v>
      </c>
      <c r="H85" s="57">
        <f>'Приложение № 4'!K53</f>
        <v>5000</v>
      </c>
      <c r="I85" s="57">
        <f>'Приложение № 4'!L53</f>
        <v>5000</v>
      </c>
    </row>
    <row r="86" spans="1:9" ht="36.75" customHeight="1" x14ac:dyDescent="0.3">
      <c r="A86" s="20" t="s">
        <v>152</v>
      </c>
      <c r="B86" s="49" t="s">
        <v>104</v>
      </c>
      <c r="C86" s="42" t="s">
        <v>133</v>
      </c>
      <c r="D86" s="57">
        <f t="shared" ref="D86:I92" si="29">D87</f>
        <v>10000</v>
      </c>
      <c r="E86" s="57">
        <f t="shared" si="29"/>
        <v>20000</v>
      </c>
      <c r="F86" s="57">
        <f t="shared" si="29"/>
        <v>0</v>
      </c>
      <c r="G86" s="57">
        <f t="shared" si="29"/>
        <v>0</v>
      </c>
      <c r="H86" s="57">
        <f t="shared" si="29"/>
        <v>0</v>
      </c>
      <c r="I86" s="57">
        <f t="shared" si="29"/>
        <v>0</v>
      </c>
    </row>
    <row r="87" spans="1:9" ht="36.75" customHeight="1" x14ac:dyDescent="0.3">
      <c r="A87" s="20" t="s">
        <v>105</v>
      </c>
      <c r="B87" s="49" t="s">
        <v>106</v>
      </c>
      <c r="C87" s="42" t="s">
        <v>133</v>
      </c>
      <c r="D87" s="57">
        <f>D91+D88</f>
        <v>10000</v>
      </c>
      <c r="E87" s="57">
        <f t="shared" ref="E87:I87" si="30">E91+E88</f>
        <v>20000</v>
      </c>
      <c r="F87" s="57">
        <f t="shared" si="30"/>
        <v>0</v>
      </c>
      <c r="G87" s="57">
        <f t="shared" si="30"/>
        <v>0</v>
      </c>
      <c r="H87" s="57">
        <f t="shared" si="30"/>
        <v>0</v>
      </c>
      <c r="I87" s="57">
        <f t="shared" si="30"/>
        <v>0</v>
      </c>
    </row>
    <row r="88" spans="1:9" s="258" customFormat="1" ht="54" customHeight="1" x14ac:dyDescent="0.3">
      <c r="A88" s="20" t="s">
        <v>334</v>
      </c>
      <c r="B88" s="49" t="s">
        <v>335</v>
      </c>
      <c r="C88" s="42" t="s">
        <v>133</v>
      </c>
      <c r="D88" s="57">
        <f t="shared" ref="D88:I89" si="31">D89</f>
        <v>0</v>
      </c>
      <c r="E88" s="57">
        <f t="shared" si="31"/>
        <v>10000</v>
      </c>
      <c r="F88" s="57">
        <f t="shared" si="31"/>
        <v>0</v>
      </c>
      <c r="G88" s="57">
        <f t="shared" si="31"/>
        <v>0</v>
      </c>
      <c r="H88" s="57">
        <f t="shared" si="31"/>
        <v>0</v>
      </c>
      <c r="I88" s="57">
        <f t="shared" si="31"/>
        <v>0</v>
      </c>
    </row>
    <row r="89" spans="1:9" s="258" customFormat="1" ht="35.1" customHeight="1" x14ac:dyDescent="0.3">
      <c r="A89" s="31" t="s">
        <v>32</v>
      </c>
      <c r="B89" s="49" t="s">
        <v>335</v>
      </c>
      <c r="C89" s="42">
        <v>200</v>
      </c>
      <c r="D89" s="57">
        <f t="shared" si="31"/>
        <v>0</v>
      </c>
      <c r="E89" s="57">
        <f t="shared" si="31"/>
        <v>10000</v>
      </c>
      <c r="F89" s="57">
        <f t="shared" si="31"/>
        <v>0</v>
      </c>
      <c r="G89" s="57">
        <f t="shared" si="31"/>
        <v>0</v>
      </c>
      <c r="H89" s="57">
        <f t="shared" si="31"/>
        <v>0</v>
      </c>
      <c r="I89" s="57">
        <f t="shared" si="31"/>
        <v>0</v>
      </c>
    </row>
    <row r="90" spans="1:9" s="258" customFormat="1" ht="35.1" customHeight="1" x14ac:dyDescent="0.3">
      <c r="A90" s="31" t="s">
        <v>31</v>
      </c>
      <c r="B90" s="49" t="s">
        <v>335</v>
      </c>
      <c r="C90" s="42">
        <v>240</v>
      </c>
      <c r="D90" s="57">
        <v>0</v>
      </c>
      <c r="E90" s="57">
        <v>10000</v>
      </c>
      <c r="F90" s="57">
        <v>0</v>
      </c>
      <c r="G90" s="57">
        <v>0</v>
      </c>
      <c r="H90" s="57">
        <v>0</v>
      </c>
      <c r="I90" s="57">
        <v>0</v>
      </c>
    </row>
    <row r="91" spans="1:9" ht="46.8" x14ac:dyDescent="0.3">
      <c r="A91" s="20" t="s">
        <v>107</v>
      </c>
      <c r="B91" s="49" t="s">
        <v>108</v>
      </c>
      <c r="C91" s="42" t="s">
        <v>133</v>
      </c>
      <c r="D91" s="57">
        <f t="shared" si="29"/>
        <v>10000</v>
      </c>
      <c r="E91" s="57">
        <f t="shared" si="29"/>
        <v>10000</v>
      </c>
      <c r="F91" s="57">
        <f t="shared" si="29"/>
        <v>0</v>
      </c>
      <c r="G91" s="57">
        <f t="shared" si="29"/>
        <v>0</v>
      </c>
      <c r="H91" s="57">
        <f t="shared" si="29"/>
        <v>0</v>
      </c>
      <c r="I91" s="57">
        <f t="shared" si="29"/>
        <v>0</v>
      </c>
    </row>
    <row r="92" spans="1:9" ht="36" customHeight="1" x14ac:dyDescent="0.3">
      <c r="A92" s="31" t="s">
        <v>32</v>
      </c>
      <c r="B92" s="49" t="s">
        <v>108</v>
      </c>
      <c r="C92" s="42">
        <v>200</v>
      </c>
      <c r="D92" s="57">
        <f t="shared" si="29"/>
        <v>10000</v>
      </c>
      <c r="E92" s="57">
        <f t="shared" si="29"/>
        <v>10000</v>
      </c>
      <c r="F92" s="57">
        <f t="shared" si="29"/>
        <v>0</v>
      </c>
      <c r="G92" s="57">
        <f t="shared" si="29"/>
        <v>0</v>
      </c>
      <c r="H92" s="57">
        <f t="shared" si="29"/>
        <v>0</v>
      </c>
      <c r="I92" s="57">
        <f t="shared" si="29"/>
        <v>0</v>
      </c>
    </row>
    <row r="93" spans="1:9" ht="35.25" customHeight="1" x14ac:dyDescent="0.3">
      <c r="A93" s="31" t="s">
        <v>31</v>
      </c>
      <c r="B93" s="49" t="s">
        <v>108</v>
      </c>
      <c r="C93" s="42">
        <v>240</v>
      </c>
      <c r="D93" s="57">
        <f>'Приложение № 4'!G79</f>
        <v>10000</v>
      </c>
      <c r="E93" s="57">
        <f>'Приложение № 4'!H79</f>
        <v>10000</v>
      </c>
      <c r="F93" s="57">
        <f>'Приложение № 4'!I79</f>
        <v>0</v>
      </c>
      <c r="G93" s="57">
        <f>'Приложение № 4'!J79</f>
        <v>0</v>
      </c>
      <c r="H93" s="57">
        <f>'Приложение № 4'!K79</f>
        <v>0</v>
      </c>
      <c r="I93" s="57">
        <f>'Приложение № 4'!L79</f>
        <v>0</v>
      </c>
    </row>
    <row r="94" spans="1:9" ht="31.2" x14ac:dyDescent="0.3">
      <c r="A94" s="31" t="s">
        <v>109</v>
      </c>
      <c r="B94" s="49" t="s">
        <v>110</v>
      </c>
      <c r="C94" s="42" t="s">
        <v>133</v>
      </c>
      <c r="D94" s="58">
        <f>D95+D98</f>
        <v>194180.61</v>
      </c>
      <c r="E94" s="58">
        <f t="shared" ref="E94:I94" si="32">E95+E98</f>
        <v>293530.61</v>
      </c>
      <c r="F94" s="58">
        <f t="shared" si="32"/>
        <v>119730.64</v>
      </c>
      <c r="G94" s="58">
        <f t="shared" si="32"/>
        <v>119730.64</v>
      </c>
      <c r="H94" s="58">
        <f t="shared" si="32"/>
        <v>125061.5</v>
      </c>
      <c r="I94" s="58">
        <f t="shared" si="32"/>
        <v>125061.5</v>
      </c>
    </row>
    <row r="95" spans="1:9" hidden="1" x14ac:dyDescent="0.3">
      <c r="A95" s="31" t="s">
        <v>111</v>
      </c>
      <c r="B95" s="49" t="s">
        <v>153</v>
      </c>
      <c r="C95" s="42" t="s">
        <v>133</v>
      </c>
      <c r="D95" s="58">
        <f t="shared" ref="D95:I96" si="33">D96</f>
        <v>0</v>
      </c>
      <c r="E95" s="58">
        <f t="shared" si="33"/>
        <v>0</v>
      </c>
      <c r="F95" s="58">
        <f t="shared" si="33"/>
        <v>0</v>
      </c>
      <c r="G95" s="58">
        <f t="shared" si="33"/>
        <v>0</v>
      </c>
      <c r="H95" s="58">
        <f t="shared" si="33"/>
        <v>0</v>
      </c>
      <c r="I95" s="58">
        <f t="shared" si="33"/>
        <v>0</v>
      </c>
    </row>
    <row r="96" spans="1:9" ht="31.2" hidden="1" x14ac:dyDescent="0.3">
      <c r="A96" s="31" t="s">
        <v>32</v>
      </c>
      <c r="B96" s="49" t="s">
        <v>153</v>
      </c>
      <c r="C96" s="42" t="s">
        <v>119</v>
      </c>
      <c r="D96" s="57">
        <f t="shared" si="33"/>
        <v>0</v>
      </c>
      <c r="E96" s="57">
        <f t="shared" si="33"/>
        <v>0</v>
      </c>
      <c r="F96" s="57">
        <f t="shared" si="33"/>
        <v>0</v>
      </c>
      <c r="G96" s="57">
        <f t="shared" si="33"/>
        <v>0</v>
      </c>
      <c r="H96" s="57">
        <f t="shared" si="33"/>
        <v>0</v>
      </c>
      <c r="I96" s="57">
        <f t="shared" si="33"/>
        <v>0</v>
      </c>
    </row>
    <row r="97" spans="1:10" ht="31.2" hidden="1" x14ac:dyDescent="0.3">
      <c r="A97" s="31" t="s">
        <v>31</v>
      </c>
      <c r="B97" s="49" t="s">
        <v>153</v>
      </c>
      <c r="C97" s="42" t="s">
        <v>118</v>
      </c>
      <c r="D97" s="57">
        <f>'Приложение № 4'!G103</f>
        <v>0</v>
      </c>
      <c r="E97" s="57">
        <f>'Приложение № 4'!H103</f>
        <v>0</v>
      </c>
      <c r="F97" s="57">
        <f>'Приложение № 4'!I103</f>
        <v>0</v>
      </c>
      <c r="G97" s="57">
        <f>'Приложение № 4'!J103</f>
        <v>0</v>
      </c>
      <c r="H97" s="57">
        <f>'Приложение № 4'!K103</f>
        <v>0</v>
      </c>
      <c r="I97" s="57">
        <f>'Приложение № 4'!L103</f>
        <v>0</v>
      </c>
    </row>
    <row r="98" spans="1:10" x14ac:dyDescent="0.3">
      <c r="A98" s="31" t="s">
        <v>113</v>
      </c>
      <c r="B98" s="49" t="s">
        <v>112</v>
      </c>
      <c r="C98" s="30" t="s">
        <v>133</v>
      </c>
      <c r="D98" s="58">
        <f>D99</f>
        <v>194180.61</v>
      </c>
      <c r="E98" s="58">
        <f t="shared" ref="E98:I99" si="34">E99</f>
        <v>293530.61</v>
      </c>
      <c r="F98" s="58">
        <f t="shared" si="34"/>
        <v>119730.64</v>
      </c>
      <c r="G98" s="58">
        <f t="shared" si="34"/>
        <v>119730.64</v>
      </c>
      <c r="H98" s="58">
        <f t="shared" si="34"/>
        <v>125061.5</v>
      </c>
      <c r="I98" s="58">
        <f t="shared" si="34"/>
        <v>125061.5</v>
      </c>
    </row>
    <row r="99" spans="1:10" ht="31.2" x14ac:dyDescent="0.3">
      <c r="A99" s="31" t="s">
        <v>32</v>
      </c>
      <c r="B99" s="49" t="s">
        <v>112</v>
      </c>
      <c r="C99" s="30">
        <v>200</v>
      </c>
      <c r="D99" s="58">
        <f>D100</f>
        <v>194180.61</v>
      </c>
      <c r="E99" s="58">
        <f t="shared" si="34"/>
        <v>293530.61</v>
      </c>
      <c r="F99" s="58">
        <f t="shared" si="34"/>
        <v>119730.64</v>
      </c>
      <c r="G99" s="58">
        <f t="shared" si="34"/>
        <v>119730.64</v>
      </c>
      <c r="H99" s="58">
        <f t="shared" si="34"/>
        <v>125061.5</v>
      </c>
      <c r="I99" s="58">
        <f t="shared" si="34"/>
        <v>125061.5</v>
      </c>
    </row>
    <row r="100" spans="1:10" ht="31.2" x14ac:dyDescent="0.3">
      <c r="A100" s="31" t="s">
        <v>31</v>
      </c>
      <c r="B100" s="49" t="s">
        <v>112</v>
      </c>
      <c r="C100" s="30">
        <v>240</v>
      </c>
      <c r="D100" s="58">
        <f>'Приложение № 4'!G134</f>
        <v>194180.61</v>
      </c>
      <c r="E100" s="58">
        <f>'Приложение № 4'!H134</f>
        <v>293530.61</v>
      </c>
      <c r="F100" s="58">
        <f>'Приложение № 4'!I134</f>
        <v>119730.64</v>
      </c>
      <c r="G100" s="58">
        <f>'Приложение № 4'!J134</f>
        <v>119730.64</v>
      </c>
      <c r="H100" s="58">
        <f>'Приложение № 4'!K134</f>
        <v>125061.5</v>
      </c>
      <c r="I100" s="58">
        <f>'Приложение № 4'!L134</f>
        <v>125061.5</v>
      </c>
    </row>
    <row r="101" spans="1:10" ht="20.100000000000001" customHeight="1" x14ac:dyDescent="0.3">
      <c r="A101" s="20" t="s">
        <v>114</v>
      </c>
      <c r="B101" s="49" t="s">
        <v>115</v>
      </c>
      <c r="C101" s="30" t="s">
        <v>133</v>
      </c>
      <c r="D101" s="58">
        <f>D102+D105</f>
        <v>25000</v>
      </c>
      <c r="E101" s="58">
        <f t="shared" ref="E101:I101" si="35">E102+E105</f>
        <v>30650</v>
      </c>
      <c r="F101" s="58">
        <f t="shared" si="35"/>
        <v>0</v>
      </c>
      <c r="G101" s="58">
        <f t="shared" si="35"/>
        <v>0</v>
      </c>
      <c r="H101" s="58">
        <f t="shared" si="35"/>
        <v>0</v>
      </c>
      <c r="I101" s="58">
        <f t="shared" si="35"/>
        <v>0</v>
      </c>
      <c r="J101" s="26"/>
    </row>
    <row r="102" spans="1:10" ht="20.100000000000001" customHeight="1" x14ac:dyDescent="0.3">
      <c r="A102" s="20" t="s">
        <v>116</v>
      </c>
      <c r="B102" s="49" t="s">
        <v>117</v>
      </c>
      <c r="C102" s="30" t="s">
        <v>133</v>
      </c>
      <c r="D102" s="58">
        <f>D103</f>
        <v>25000</v>
      </c>
      <c r="E102" s="58">
        <f t="shared" ref="E102:I103" si="36">E103</f>
        <v>25000</v>
      </c>
      <c r="F102" s="58">
        <f t="shared" si="36"/>
        <v>0</v>
      </c>
      <c r="G102" s="58">
        <f t="shared" si="36"/>
        <v>0</v>
      </c>
      <c r="H102" s="58">
        <f t="shared" si="36"/>
        <v>0</v>
      </c>
      <c r="I102" s="58">
        <f t="shared" si="36"/>
        <v>0</v>
      </c>
      <c r="J102" s="26"/>
    </row>
    <row r="103" spans="1:10" ht="35.1" customHeight="1" x14ac:dyDescent="0.3">
      <c r="A103" s="31" t="s">
        <v>32</v>
      </c>
      <c r="B103" s="49" t="s">
        <v>117</v>
      </c>
      <c r="C103" s="42" t="s">
        <v>119</v>
      </c>
      <c r="D103" s="57">
        <f>D104</f>
        <v>25000</v>
      </c>
      <c r="E103" s="57">
        <f t="shared" si="36"/>
        <v>25000</v>
      </c>
      <c r="F103" s="57">
        <f t="shared" si="36"/>
        <v>0</v>
      </c>
      <c r="G103" s="57">
        <f t="shared" si="36"/>
        <v>0</v>
      </c>
      <c r="H103" s="57">
        <f t="shared" si="36"/>
        <v>0</v>
      </c>
      <c r="I103" s="57">
        <f t="shared" si="36"/>
        <v>0</v>
      </c>
      <c r="J103" s="26"/>
    </row>
    <row r="104" spans="1:10" ht="35.1" customHeight="1" x14ac:dyDescent="0.3">
      <c r="A104" s="31" t="s">
        <v>31</v>
      </c>
      <c r="B104" s="49" t="s">
        <v>117</v>
      </c>
      <c r="C104" s="42" t="s">
        <v>118</v>
      </c>
      <c r="D104" s="57">
        <f>'Приложение № 4'!G147</f>
        <v>25000</v>
      </c>
      <c r="E104" s="57">
        <f>'Приложение № 4'!H147</f>
        <v>25000</v>
      </c>
      <c r="F104" s="57">
        <f>'Приложение № 4'!I147</f>
        <v>0</v>
      </c>
      <c r="G104" s="57">
        <f>'Приложение № 4'!J147</f>
        <v>0</v>
      </c>
      <c r="H104" s="57">
        <f>'Приложение № 4'!K147</f>
        <v>0</v>
      </c>
      <c r="I104" s="57">
        <f>'Приложение № 4'!L147</f>
        <v>0</v>
      </c>
      <c r="J104" s="26"/>
    </row>
    <row r="105" spans="1:10" ht="32.25" customHeight="1" x14ac:dyDescent="0.3">
      <c r="A105" s="31" t="s">
        <v>66</v>
      </c>
      <c r="B105" s="49" t="s">
        <v>122</v>
      </c>
      <c r="C105" s="30" t="s">
        <v>133</v>
      </c>
      <c r="D105" s="58">
        <f>D106</f>
        <v>0</v>
      </c>
      <c r="E105" s="58">
        <f t="shared" ref="E105:I106" si="37">E106</f>
        <v>5650</v>
      </c>
      <c r="F105" s="58">
        <f t="shared" si="37"/>
        <v>0</v>
      </c>
      <c r="G105" s="58">
        <f t="shared" si="37"/>
        <v>0</v>
      </c>
      <c r="H105" s="58">
        <f t="shared" si="37"/>
        <v>0</v>
      </c>
      <c r="I105" s="58">
        <f t="shared" si="37"/>
        <v>0</v>
      </c>
      <c r="J105" s="26"/>
    </row>
    <row r="106" spans="1:10" ht="35.1" customHeight="1" x14ac:dyDescent="0.3">
      <c r="A106" s="31" t="s">
        <v>32</v>
      </c>
      <c r="B106" s="49" t="s">
        <v>122</v>
      </c>
      <c r="C106" s="30">
        <v>200</v>
      </c>
      <c r="D106" s="58">
        <f>D107</f>
        <v>0</v>
      </c>
      <c r="E106" s="58">
        <f t="shared" si="37"/>
        <v>5650</v>
      </c>
      <c r="F106" s="58">
        <f t="shared" si="37"/>
        <v>0</v>
      </c>
      <c r="G106" s="58">
        <f t="shared" si="37"/>
        <v>0</v>
      </c>
      <c r="H106" s="58">
        <f t="shared" si="37"/>
        <v>0</v>
      </c>
      <c r="I106" s="58">
        <f t="shared" si="37"/>
        <v>0</v>
      </c>
      <c r="J106" s="26"/>
    </row>
    <row r="107" spans="1:10" ht="35.1" customHeight="1" x14ac:dyDescent="0.3">
      <c r="A107" s="33" t="s">
        <v>31</v>
      </c>
      <c r="B107" s="50" t="s">
        <v>122</v>
      </c>
      <c r="C107" s="35">
        <v>240</v>
      </c>
      <c r="D107" s="59">
        <f>'Приложение № 4'!G164</f>
        <v>0</v>
      </c>
      <c r="E107" s="59">
        <f>'Приложение № 4'!H164</f>
        <v>5650</v>
      </c>
      <c r="F107" s="59">
        <f>'Приложение № 4'!I164</f>
        <v>0</v>
      </c>
      <c r="G107" s="59">
        <f>'Приложение № 4'!J164</f>
        <v>0</v>
      </c>
      <c r="H107" s="59">
        <f>'Приложение № 4'!K164</f>
        <v>0</v>
      </c>
      <c r="I107" s="59">
        <f>'Приложение № 4'!L164</f>
        <v>0</v>
      </c>
      <c r="J107" s="26"/>
    </row>
    <row r="108" spans="1:10" s="244" customFormat="1" ht="20.100000000000001" customHeight="1" x14ac:dyDescent="0.3">
      <c r="A108" s="241" t="s">
        <v>323</v>
      </c>
      <c r="B108" s="242"/>
      <c r="C108" s="242"/>
      <c r="D108" s="242"/>
      <c r="F108" s="240">
        <f>'Приложение № 4'!I165</f>
        <v>108389.96</v>
      </c>
      <c r="G108" s="240">
        <f>'Приложение № 4'!J165</f>
        <v>108389.96</v>
      </c>
      <c r="H108" s="240">
        <f>'Приложение № 4'!K165</f>
        <v>217502.06</v>
      </c>
      <c r="I108" s="240">
        <f>'Приложение № 4'!L165</f>
        <v>217502.06</v>
      </c>
      <c r="J108" s="245"/>
    </row>
    <row r="109" spans="1:10" ht="21.6" customHeight="1" x14ac:dyDescent="0.3">
      <c r="A109" s="294" t="s">
        <v>52</v>
      </c>
      <c r="B109" s="295"/>
      <c r="C109" s="296"/>
      <c r="D109" s="136">
        <f>D10+D17+D33</f>
        <v>4649630.8199999994</v>
      </c>
      <c r="E109" s="136">
        <f>E10+E17+E33</f>
        <v>6119405.3199999994</v>
      </c>
      <c r="F109" s="136">
        <f>F10+F17+F33+F108</f>
        <v>4647014.4499999993</v>
      </c>
      <c r="G109" s="136">
        <f>G10+G17+G33+G108</f>
        <v>4666884.9399999995</v>
      </c>
      <c r="H109" s="136">
        <f>H10+H17+H33+H108</f>
        <v>4671385.92</v>
      </c>
      <c r="I109" s="136">
        <f>I10+I17+I33+I108</f>
        <v>4703801.46</v>
      </c>
    </row>
  </sheetData>
  <mergeCells count="12">
    <mergeCell ref="F8:G8"/>
    <mergeCell ref="H8:I8"/>
    <mergeCell ref="D7:I7"/>
    <mergeCell ref="H4:I4"/>
    <mergeCell ref="F4:G4"/>
    <mergeCell ref="A6:I6"/>
    <mergeCell ref="A109:C109"/>
    <mergeCell ref="D4:E4"/>
    <mergeCell ref="A7:A9"/>
    <mergeCell ref="B7:B9"/>
    <mergeCell ref="C7:C9"/>
    <mergeCell ref="D8:E8"/>
  </mergeCells>
  <phoneticPr fontId="19" type="noConversion"/>
  <printOptions horizontalCentered="1"/>
  <pageMargins left="0.39370078740157483" right="0.39370078740157483" top="0.59055118110236227" bottom="0.59055118110236227" header="0.31496062992125984" footer="0.31496062992125984"/>
  <pageSetup paperSize="9" scale="69" fitToHeight="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9</vt:i4>
      </vt:variant>
    </vt:vector>
  </HeadingPairs>
  <TitlesOfParts>
    <vt:vector size="14" baseType="lpstr">
      <vt:lpstr>Приложение № 1</vt:lpstr>
      <vt:lpstr>Приложение № 2</vt:lpstr>
      <vt:lpstr>Приложение № 3</vt:lpstr>
      <vt:lpstr>Приложение № 4</vt:lpstr>
      <vt:lpstr>Приложение № 5</vt:lpstr>
      <vt:lpstr>'Приложение № 1'!Заголовки_для_печати</vt:lpstr>
      <vt:lpstr>'Приложение № 2'!Заголовки_для_печати</vt:lpstr>
      <vt:lpstr>'Приложение № 3'!Заголовки_для_печати</vt:lpstr>
      <vt:lpstr>'Приложение № 4'!Заголовки_для_печати</vt:lpstr>
      <vt:lpstr>'Приложение № 5'!Заголовки_для_печати</vt:lpstr>
      <vt:lpstr>'Приложение № 1'!Область_печати</vt:lpstr>
      <vt:lpstr>'Приложение № 3'!Область_печати</vt:lpstr>
      <vt:lpstr>'Приложение № 4'!Область_печати</vt:lpstr>
      <vt:lpstr>'Приложение № 5'!Область_печати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2024-03-07T06:19:27Z</dcterms:modified>
</cp:coreProperties>
</file>